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480" yWindow="492" windowWidth="20772" windowHeight="9408" tabRatio="718"/>
  </bookViews>
  <sheets>
    <sheet name="МО" sheetId="3" r:id="rId1"/>
  </sheets>
  <calcPr calcId="145621"/>
</workbook>
</file>

<file path=xl/calcChain.xml><?xml version="1.0" encoding="utf-8"?>
<calcChain xmlns="http://schemas.openxmlformats.org/spreadsheetml/2006/main">
  <c r="BI43" i="3"/>
  <c r="BI44"/>
  <c r="BI38"/>
  <c r="BI37"/>
  <c r="BI34"/>
  <c r="BI29"/>
  <c r="BD43"/>
  <c r="BD44"/>
  <c r="BD38"/>
  <c r="BD37"/>
  <c r="BD34"/>
  <c r="BD29"/>
  <c r="AY43" l="1"/>
  <c r="AY44"/>
  <c r="AY38"/>
  <c r="AU38" s="1"/>
  <c r="AY37"/>
  <c r="AY34"/>
  <c r="AU34" s="1"/>
  <c r="AY29"/>
  <c r="AT44"/>
  <c r="AT38"/>
  <c r="AT29"/>
  <c r="AT34"/>
  <c r="AT61"/>
  <c r="AT59"/>
  <c r="AZ64"/>
  <c r="AU64"/>
  <c r="AZ63"/>
  <c r="AU63"/>
  <c r="AZ62"/>
  <c r="AU62"/>
  <c r="AZ61"/>
  <c r="AU61"/>
  <c r="AZ60"/>
  <c r="AU60"/>
  <c r="AZ59"/>
  <c r="AU59"/>
  <c r="BD58"/>
  <c r="BD57" s="1"/>
  <c r="BD56" s="1"/>
  <c r="BC58"/>
  <c r="BC57" s="1"/>
  <c r="BC56" s="1"/>
  <c r="BB58"/>
  <c r="BA58"/>
  <c r="AZ58"/>
  <c r="AZ57" s="1"/>
  <c r="AZ56" s="1"/>
  <c r="AY58"/>
  <c r="AY57" s="1"/>
  <c r="AY56" s="1"/>
  <c r="AX58"/>
  <c r="AW58"/>
  <c r="AV58"/>
  <c r="AV57" s="1"/>
  <c r="AV56" s="1"/>
  <c r="AU58"/>
  <c r="AU57" s="1"/>
  <c r="AU56" s="1"/>
  <c r="BB57"/>
  <c r="BB56" s="1"/>
  <c r="BA57"/>
  <c r="BA56" s="1"/>
  <c r="AX57"/>
  <c r="AX56" s="1"/>
  <c r="AW57"/>
  <c r="AW56" s="1"/>
  <c r="AZ55"/>
  <c r="AU55"/>
  <c r="BD54"/>
  <c r="BC54"/>
  <c r="BB54"/>
  <c r="BA54"/>
  <c r="AZ54"/>
  <c r="AY54"/>
  <c r="AX54"/>
  <c r="AW54"/>
  <c r="AV54"/>
  <c r="AU54"/>
  <c r="AZ53"/>
  <c r="AZ52" s="1"/>
  <c r="AZ51" s="1"/>
  <c r="AU53"/>
  <c r="AU52" s="1"/>
  <c r="AU51" s="1"/>
  <c r="BD52"/>
  <c r="BD51" s="1"/>
  <c r="BC52"/>
  <c r="BC51" s="1"/>
  <c r="BB52"/>
  <c r="BA52"/>
  <c r="AY52"/>
  <c r="AY51" s="1"/>
  <c r="AX52"/>
  <c r="AW52"/>
  <c r="AV52"/>
  <c r="AV51" s="1"/>
  <c r="BB51"/>
  <c r="BA51"/>
  <c r="AX51"/>
  <c r="AW51"/>
  <c r="AZ50"/>
  <c r="AU50"/>
  <c r="AZ49"/>
  <c r="AU49"/>
  <c r="BD48"/>
  <c r="BD47" s="1"/>
  <c r="BC48"/>
  <c r="BC47" s="1"/>
  <c r="BB48"/>
  <c r="BA48"/>
  <c r="AZ48"/>
  <c r="AZ47" s="1"/>
  <c r="AY48"/>
  <c r="AY47" s="1"/>
  <c r="AX48"/>
  <c r="AW48"/>
  <c r="AV48"/>
  <c r="AV47" s="1"/>
  <c r="AU48"/>
  <c r="AU47" s="1"/>
  <c r="BB47"/>
  <c r="BA47"/>
  <c r="AX47"/>
  <c r="AW47"/>
  <c r="AZ46"/>
  <c r="AU46"/>
  <c r="AZ45"/>
  <c r="AU45"/>
  <c r="AZ44"/>
  <c r="AU44"/>
  <c r="AZ43"/>
  <c r="BC42"/>
  <c r="BB42"/>
  <c r="BA42"/>
  <c r="AX42"/>
  <c r="AW42"/>
  <c r="AV42"/>
  <c r="AZ41"/>
  <c r="AU41"/>
  <c r="AZ40"/>
  <c r="AU40"/>
  <c r="AZ39"/>
  <c r="AU39"/>
  <c r="AZ38"/>
  <c r="AZ37"/>
  <c r="AU37"/>
  <c r="AZ36"/>
  <c r="AU36"/>
  <c r="AZ35"/>
  <c r="AU35"/>
  <c r="AZ34"/>
  <c r="BD33"/>
  <c r="BC33"/>
  <c r="BB33"/>
  <c r="BA33"/>
  <c r="AY33"/>
  <c r="AX33"/>
  <c r="AW33"/>
  <c r="AV33"/>
  <c r="AZ32"/>
  <c r="AU32"/>
  <c r="AZ31"/>
  <c r="AU31"/>
  <c r="AZ30"/>
  <c r="AU30"/>
  <c r="AZ29"/>
  <c r="AZ28" s="1"/>
  <c r="AU29"/>
  <c r="BD28"/>
  <c r="BD27" s="1"/>
  <c r="BC28"/>
  <c r="BC27" s="1"/>
  <c r="BB28"/>
  <c r="BA28"/>
  <c r="AY28"/>
  <c r="AX28"/>
  <c r="AW28"/>
  <c r="AV28"/>
  <c r="AV27" s="1"/>
  <c r="AU28"/>
  <c r="BB27"/>
  <c r="BA27"/>
  <c r="AX27"/>
  <c r="AW27"/>
  <c r="AO32"/>
  <c r="AN32"/>
  <c r="CP41"/>
  <c r="DE41" s="1"/>
  <c r="CM41"/>
  <c r="CH41"/>
  <c r="CG41"/>
  <c r="CF41"/>
  <c r="CE41"/>
  <c r="CC41"/>
  <c r="DB41" s="1"/>
  <c r="DQ41" s="1"/>
  <c r="CB41"/>
  <c r="DA41" s="1"/>
  <c r="DP41" s="1"/>
  <c r="CA41"/>
  <c r="CZ41" s="1"/>
  <c r="DO41" s="1"/>
  <c r="BZ41"/>
  <c r="CY41" s="1"/>
  <c r="DN41" s="1"/>
  <c r="BV41"/>
  <c r="CU41" s="1"/>
  <c r="DJ41" s="1"/>
  <c r="BO41"/>
  <c r="BN41"/>
  <c r="BE41"/>
  <c r="CI41" s="1"/>
  <c r="AP41"/>
  <c r="AG41"/>
  <c r="AF41"/>
  <c r="AZ33" l="1"/>
  <c r="AX26"/>
  <c r="AX66" s="1"/>
  <c r="AX65" s="1"/>
  <c r="AV26"/>
  <c r="AV66" s="1"/>
  <c r="AV65" s="1"/>
  <c r="AU33"/>
  <c r="AU27" s="1"/>
  <c r="AY27"/>
  <c r="BA26"/>
  <c r="BA66" s="1"/>
  <c r="BA65" s="1"/>
  <c r="BB26"/>
  <c r="BB66" s="1"/>
  <c r="BB65" s="1"/>
  <c r="BC26"/>
  <c r="BC66" s="1"/>
  <c r="BC65" s="1"/>
  <c r="AZ27"/>
  <c r="AW26"/>
  <c r="AW66" s="1"/>
  <c r="AW65" s="1"/>
  <c r="AZ42"/>
  <c r="AU43"/>
  <c r="AU42" s="1"/>
  <c r="BD42"/>
  <c r="BD26" s="1"/>
  <c r="BD66" s="1"/>
  <c r="BD65" s="1"/>
  <c r="AO29"/>
  <c r="AO38"/>
  <c r="AN38"/>
  <c r="AF38" s="1"/>
  <c r="AO37"/>
  <c r="AO33" s="1"/>
  <c r="AN37"/>
  <c r="AO34"/>
  <c r="AN34"/>
  <c r="AN33" s="1"/>
  <c r="AN29"/>
  <c r="AN28" s="1"/>
  <c r="AJ28"/>
  <c r="AK28"/>
  <c r="AO28"/>
  <c r="BE64"/>
  <c r="BI42"/>
  <c r="BE34"/>
  <c r="AH28"/>
  <c r="AI28"/>
  <c r="AL28"/>
  <c r="AL27" s="1"/>
  <c r="AM28"/>
  <c r="AM27" s="1"/>
  <c r="AQ28"/>
  <c r="AR28"/>
  <c r="AS28"/>
  <c r="BF28"/>
  <c r="BF27" s="1"/>
  <c r="BG28"/>
  <c r="BH28"/>
  <c r="BH27" s="1"/>
  <c r="BI28"/>
  <c r="AT28"/>
  <c r="BE29"/>
  <c r="AF30"/>
  <c r="AG30"/>
  <c r="AP30"/>
  <c r="BE30"/>
  <c r="AF31"/>
  <c r="AG31"/>
  <c r="AP31"/>
  <c r="BE31"/>
  <c r="AF32"/>
  <c r="AG32"/>
  <c r="AP32"/>
  <c r="BE32"/>
  <c r="AH33"/>
  <c r="AI33"/>
  <c r="AJ33"/>
  <c r="AJ27" s="1"/>
  <c r="AK33"/>
  <c r="AL33"/>
  <c r="AM33"/>
  <c r="AQ33"/>
  <c r="AR33"/>
  <c r="AS33"/>
  <c r="BF33"/>
  <c r="BG33"/>
  <c r="BH33"/>
  <c r="AT33"/>
  <c r="AF35"/>
  <c r="AG35"/>
  <c r="AP35"/>
  <c r="BE35"/>
  <c r="AF36"/>
  <c r="AG36"/>
  <c r="AP36"/>
  <c r="BE36"/>
  <c r="AF37"/>
  <c r="AP37"/>
  <c r="BE37"/>
  <c r="AG38"/>
  <c r="AP38"/>
  <c r="AF39"/>
  <c r="AG39"/>
  <c r="AP39"/>
  <c r="BE39"/>
  <c r="AF40"/>
  <c r="AG40"/>
  <c r="AP40"/>
  <c r="BE40"/>
  <c r="AH42"/>
  <c r="AI42"/>
  <c r="AJ42"/>
  <c r="AK42"/>
  <c r="AL42"/>
  <c r="AM42"/>
  <c r="AQ42"/>
  <c r="AR42"/>
  <c r="AS42"/>
  <c r="BF42"/>
  <c r="BG42"/>
  <c r="BH42"/>
  <c r="BE43"/>
  <c r="BE44"/>
  <c r="AF45"/>
  <c r="AG45"/>
  <c r="AP45"/>
  <c r="BE45"/>
  <c r="AF46"/>
  <c r="AG46"/>
  <c r="AP46"/>
  <c r="BE46"/>
  <c r="AH48"/>
  <c r="AH47" s="1"/>
  <c r="AI48"/>
  <c r="AI47" s="1"/>
  <c r="AJ48"/>
  <c r="AJ47" s="1"/>
  <c r="AK48"/>
  <c r="AK47" s="1"/>
  <c r="AL48"/>
  <c r="AL47" s="1"/>
  <c r="AM48"/>
  <c r="AM47" s="1"/>
  <c r="AN48"/>
  <c r="AN47" s="1"/>
  <c r="AO48"/>
  <c r="AO47" s="1"/>
  <c r="AQ48"/>
  <c r="AQ47" s="1"/>
  <c r="AR48"/>
  <c r="AR47" s="1"/>
  <c r="AS48"/>
  <c r="AS47" s="1"/>
  <c r="AT48"/>
  <c r="AT47" s="1"/>
  <c r="BF48"/>
  <c r="BF47" s="1"/>
  <c r="BG48"/>
  <c r="BG47" s="1"/>
  <c r="BH48"/>
  <c r="BH47" s="1"/>
  <c r="BI48"/>
  <c r="BI47" s="1"/>
  <c r="AF49"/>
  <c r="AG49"/>
  <c r="AP49"/>
  <c r="BE49"/>
  <c r="AF50"/>
  <c r="AF48" s="1"/>
  <c r="AF47" s="1"/>
  <c r="AG50"/>
  <c r="AG48" s="1"/>
  <c r="AG47" s="1"/>
  <c r="AP50"/>
  <c r="AP48" s="1"/>
  <c r="AP47" s="1"/>
  <c r="BE50"/>
  <c r="BE48" s="1"/>
  <c r="BE47" s="1"/>
  <c r="AH52"/>
  <c r="AI52"/>
  <c r="AJ52"/>
  <c r="AK52"/>
  <c r="AL52"/>
  <c r="AM52"/>
  <c r="AN52"/>
  <c r="AO52"/>
  <c r="AQ52"/>
  <c r="AR52"/>
  <c r="AS52"/>
  <c r="AT52"/>
  <c r="BF52"/>
  <c r="BG52"/>
  <c r="BH52"/>
  <c r="BI52"/>
  <c r="AF53"/>
  <c r="AF52" s="1"/>
  <c r="AG53"/>
  <c r="AG52" s="1"/>
  <c r="AP53"/>
  <c r="AP52" s="1"/>
  <c r="BE53"/>
  <c r="BE52" s="1"/>
  <c r="AH54"/>
  <c r="AI54"/>
  <c r="AJ54"/>
  <c r="AK54"/>
  <c r="AL54"/>
  <c r="AM54"/>
  <c r="AN54"/>
  <c r="AO54"/>
  <c r="AQ54"/>
  <c r="AR54"/>
  <c r="AS54"/>
  <c r="AT54"/>
  <c r="BF54"/>
  <c r="BG54"/>
  <c r="BH54"/>
  <c r="BI54"/>
  <c r="AF55"/>
  <c r="AF54" s="1"/>
  <c r="AG55"/>
  <c r="AG54" s="1"/>
  <c r="AP55"/>
  <c r="AP54" s="1"/>
  <c r="BE55"/>
  <c r="BE54" s="1"/>
  <c r="AH58"/>
  <c r="AH57" s="1"/>
  <c r="AH56" s="1"/>
  <c r="AI58"/>
  <c r="AI57" s="1"/>
  <c r="AI56" s="1"/>
  <c r="AJ58"/>
  <c r="AJ57" s="1"/>
  <c r="AJ56" s="1"/>
  <c r="AK58"/>
  <c r="AK57" s="1"/>
  <c r="AK56" s="1"/>
  <c r="AL58"/>
  <c r="AL57" s="1"/>
  <c r="AL56" s="1"/>
  <c r="AM58"/>
  <c r="AM57" s="1"/>
  <c r="AM56" s="1"/>
  <c r="AN58"/>
  <c r="AN57" s="1"/>
  <c r="AN56" s="1"/>
  <c r="AN43" s="1"/>
  <c r="AO58"/>
  <c r="AO57" s="1"/>
  <c r="AO56" s="1"/>
  <c r="AO43" s="1"/>
  <c r="AQ58"/>
  <c r="AQ57" s="1"/>
  <c r="AQ56" s="1"/>
  <c r="AR58"/>
  <c r="AR57" s="1"/>
  <c r="AR56" s="1"/>
  <c r="AS58"/>
  <c r="AS57" s="1"/>
  <c r="AS56" s="1"/>
  <c r="AT58"/>
  <c r="AT57" s="1"/>
  <c r="AT56" s="1"/>
  <c r="AT43" s="1"/>
  <c r="BF58"/>
  <c r="BF57" s="1"/>
  <c r="BF56" s="1"/>
  <c r="BG58"/>
  <c r="BG57" s="1"/>
  <c r="BG56" s="1"/>
  <c r="BH58"/>
  <c r="BH57" s="1"/>
  <c r="BH56" s="1"/>
  <c r="BI58"/>
  <c r="BI57" s="1"/>
  <c r="BI56" s="1"/>
  <c r="AF59"/>
  <c r="AG59"/>
  <c r="AP59"/>
  <c r="BE59"/>
  <c r="AF60"/>
  <c r="AG60"/>
  <c r="AP60"/>
  <c r="BE60"/>
  <c r="AF61"/>
  <c r="AG61"/>
  <c r="AP61"/>
  <c r="BE61"/>
  <c r="AF62"/>
  <c r="AG62"/>
  <c r="AP62"/>
  <c r="BE62"/>
  <c r="AF63"/>
  <c r="AG63"/>
  <c r="AP63"/>
  <c r="BE63"/>
  <c r="AF64"/>
  <c r="AG64"/>
  <c r="AP64"/>
  <c r="AZ26" l="1"/>
  <c r="AZ66" s="1"/>
  <c r="AZ65" s="1"/>
  <c r="AU26"/>
  <c r="AU66" s="1"/>
  <c r="AU65" s="1"/>
  <c r="BI51"/>
  <c r="AT51"/>
  <c r="AO51"/>
  <c r="AK51"/>
  <c r="AK26" s="1"/>
  <c r="AK66" s="1"/>
  <c r="AK65" s="1"/>
  <c r="BH51"/>
  <c r="BH26" s="1"/>
  <c r="BH66" s="1"/>
  <c r="BH65" s="1"/>
  <c r="AS51"/>
  <c r="AN51"/>
  <c r="AJ51"/>
  <c r="AJ26"/>
  <c r="AG37"/>
  <c r="BG51"/>
  <c r="AR51"/>
  <c r="AM51"/>
  <c r="AM26" s="1"/>
  <c r="AM66" s="1"/>
  <c r="AM65" s="1"/>
  <c r="AI51"/>
  <c r="AI27"/>
  <c r="AI26" s="1"/>
  <c r="AI66" s="1"/>
  <c r="AI65" s="1"/>
  <c r="AY42"/>
  <c r="AY26" s="1"/>
  <c r="AY66" s="1"/>
  <c r="AY65" s="1"/>
  <c r="BF51"/>
  <c r="BF26" s="1"/>
  <c r="BF66" s="1"/>
  <c r="BF65" s="1"/>
  <c r="AQ51"/>
  <c r="AL51"/>
  <c r="AL26" s="1"/>
  <c r="AL66" s="1"/>
  <c r="AL65" s="1"/>
  <c r="AH51"/>
  <c r="BI33"/>
  <c r="BI27" s="1"/>
  <c r="BI26" s="1"/>
  <c r="BI66" s="1"/>
  <c r="BI65" s="1"/>
  <c r="AK27"/>
  <c r="AQ27"/>
  <c r="AH27"/>
  <c r="AH26" s="1"/>
  <c r="AH66" s="1"/>
  <c r="AH65" s="1"/>
  <c r="AP43"/>
  <c r="BT43" s="1"/>
  <c r="CS43" s="1"/>
  <c r="DH43" s="1"/>
  <c r="AP58"/>
  <c r="AP57" s="1"/>
  <c r="AP56" s="1"/>
  <c r="AT42"/>
  <c r="AS27"/>
  <c r="AR27"/>
  <c r="AR26" s="1"/>
  <c r="AR66" s="1"/>
  <c r="AR65" s="1"/>
  <c r="AG58"/>
  <c r="AG57" s="1"/>
  <c r="AG56" s="1"/>
  <c r="AF58"/>
  <c r="AF57" s="1"/>
  <c r="AF56" s="1"/>
  <c r="BE58"/>
  <c r="BE57" s="1"/>
  <c r="BE56" s="1"/>
  <c r="BE42"/>
  <c r="BG27"/>
  <c r="BE28"/>
  <c r="BE51"/>
  <c r="AP51"/>
  <c r="AG51"/>
  <c r="AF51"/>
  <c r="AT27"/>
  <c r="AO27"/>
  <c r="AN27"/>
  <c r="BG26"/>
  <c r="BG66" s="1"/>
  <c r="BG65" s="1"/>
  <c r="AS26"/>
  <c r="AS66" s="1"/>
  <c r="AS65" s="1"/>
  <c r="AQ26"/>
  <c r="AQ66" s="1"/>
  <c r="AQ65" s="1"/>
  <c r="AJ66"/>
  <c r="AJ65" s="1"/>
  <c r="AP44"/>
  <c r="BE38"/>
  <c r="BE33" s="1"/>
  <c r="BE27" s="1"/>
  <c r="AP34"/>
  <c r="AP33" s="1"/>
  <c r="AG34"/>
  <c r="AG33" s="1"/>
  <c r="AF34"/>
  <c r="AF33" s="1"/>
  <c r="AP29"/>
  <c r="AP28" s="1"/>
  <c r="AG29"/>
  <c r="AG28" s="1"/>
  <c r="AF29"/>
  <c r="AF28" s="1"/>
  <c r="AF27" s="1"/>
  <c r="CR49"/>
  <c r="DG49" s="1"/>
  <c r="CQ49"/>
  <c r="DF49" s="1"/>
  <c r="CP49"/>
  <c r="DE49" s="1"/>
  <c r="CO49"/>
  <c r="DD49" s="1"/>
  <c r="CM49"/>
  <c r="CL49"/>
  <c r="CK49"/>
  <c r="CJ49"/>
  <c r="CH49"/>
  <c r="CG49"/>
  <c r="CF49"/>
  <c r="CE49"/>
  <c r="CC49"/>
  <c r="DB49" s="1"/>
  <c r="CB49"/>
  <c r="DA49" s="1"/>
  <c r="CA49"/>
  <c r="CZ49" s="1"/>
  <c r="BZ49"/>
  <c r="CY49" s="1"/>
  <c r="BX49"/>
  <c r="CW49" s="1"/>
  <c r="BW49"/>
  <c r="CV49" s="1"/>
  <c r="BV49"/>
  <c r="CU49" s="1"/>
  <c r="BU49"/>
  <c r="CT49" s="1"/>
  <c r="BS49"/>
  <c r="BR49"/>
  <c r="BQ49"/>
  <c r="BP49"/>
  <c r="BO49"/>
  <c r="BN49"/>
  <c r="BM49"/>
  <c r="BL49"/>
  <c r="CI49"/>
  <c r="CD49"/>
  <c r="BY49"/>
  <c r="BT49"/>
  <c r="CN49"/>
  <c r="BJ49"/>
  <c r="CR36"/>
  <c r="DG36" s="1"/>
  <c r="CQ36"/>
  <c r="DF36" s="1"/>
  <c r="CP36"/>
  <c r="DE36" s="1"/>
  <c r="CO36"/>
  <c r="DD36" s="1"/>
  <c r="CM36"/>
  <c r="CL36"/>
  <c r="CK36"/>
  <c r="CJ36"/>
  <c r="CH36"/>
  <c r="CG36"/>
  <c r="CF36"/>
  <c r="CE36"/>
  <c r="CC36"/>
  <c r="DB36" s="1"/>
  <c r="DQ36" s="1"/>
  <c r="CB36"/>
  <c r="DA36" s="1"/>
  <c r="DP36" s="1"/>
  <c r="CA36"/>
  <c r="CZ36" s="1"/>
  <c r="DO36" s="1"/>
  <c r="BZ36"/>
  <c r="CY36" s="1"/>
  <c r="DN36" s="1"/>
  <c r="BX36"/>
  <c r="CW36" s="1"/>
  <c r="DL36" s="1"/>
  <c r="BW36"/>
  <c r="CV36" s="1"/>
  <c r="DK36" s="1"/>
  <c r="BV36"/>
  <c r="CU36" s="1"/>
  <c r="DJ36" s="1"/>
  <c r="BU36"/>
  <c r="CT36" s="1"/>
  <c r="DI36" s="1"/>
  <c r="BS36"/>
  <c r="BR36"/>
  <c r="BQ36"/>
  <c r="BP36"/>
  <c r="BO36"/>
  <c r="BN36"/>
  <c r="BM36"/>
  <c r="BL36"/>
  <c r="CI36"/>
  <c r="CD36"/>
  <c r="BY36"/>
  <c r="CX36" s="1"/>
  <c r="DM36" s="1"/>
  <c r="BT36"/>
  <c r="CS36" s="1"/>
  <c r="DH36" s="1"/>
  <c r="CN36"/>
  <c r="DC36" s="1"/>
  <c r="BJ36"/>
  <c r="CR31"/>
  <c r="DG31" s="1"/>
  <c r="CQ31"/>
  <c r="DF31" s="1"/>
  <c r="CP31"/>
  <c r="DE31" s="1"/>
  <c r="CO31"/>
  <c r="DD31" s="1"/>
  <c r="CM31"/>
  <c r="CL31"/>
  <c r="CK31"/>
  <c r="CJ31"/>
  <c r="CH31"/>
  <c r="CG31"/>
  <c r="CF31"/>
  <c r="CE31"/>
  <c r="CC31"/>
  <c r="DB31" s="1"/>
  <c r="DQ31" s="1"/>
  <c r="CB31"/>
  <c r="DA31" s="1"/>
  <c r="DP31" s="1"/>
  <c r="CA31"/>
  <c r="CZ31" s="1"/>
  <c r="DO31" s="1"/>
  <c r="BZ31"/>
  <c r="CY31" s="1"/>
  <c r="DN31" s="1"/>
  <c r="BX31"/>
  <c r="CW31" s="1"/>
  <c r="DL31" s="1"/>
  <c r="BW31"/>
  <c r="CV31" s="1"/>
  <c r="DK31" s="1"/>
  <c r="BV31"/>
  <c r="CU31" s="1"/>
  <c r="DJ31" s="1"/>
  <c r="BU31"/>
  <c r="CT31" s="1"/>
  <c r="DI31" s="1"/>
  <c r="BS31"/>
  <c r="BR31"/>
  <c r="BQ31"/>
  <c r="BP31"/>
  <c r="BO31"/>
  <c r="BN31"/>
  <c r="BM31"/>
  <c r="BL31"/>
  <c r="CI31"/>
  <c r="CD31"/>
  <c r="BY31"/>
  <c r="CX31" s="1"/>
  <c r="DM31" s="1"/>
  <c r="BT31"/>
  <c r="CS31" s="1"/>
  <c r="DH31" s="1"/>
  <c r="CN31"/>
  <c r="DC31" s="1"/>
  <c r="BJ31"/>
  <c r="CO29"/>
  <c r="CP29"/>
  <c r="CQ29"/>
  <c r="CR29"/>
  <c r="CO30"/>
  <c r="DD30" s="1"/>
  <c r="CP30"/>
  <c r="DE30" s="1"/>
  <c r="CQ30"/>
  <c r="DF30" s="1"/>
  <c r="CR30"/>
  <c r="DG30" s="1"/>
  <c r="CO32"/>
  <c r="DD32" s="1"/>
  <c r="CP32"/>
  <c r="DE32" s="1"/>
  <c r="CQ32"/>
  <c r="DF32" s="1"/>
  <c r="CR32"/>
  <c r="DG32" s="1"/>
  <c r="CO34"/>
  <c r="CP34"/>
  <c r="CQ34"/>
  <c r="CR34"/>
  <c r="CO35"/>
  <c r="DD35" s="1"/>
  <c r="CP35"/>
  <c r="DE35" s="1"/>
  <c r="CQ35"/>
  <c r="DF35" s="1"/>
  <c r="CR35"/>
  <c r="DG35" s="1"/>
  <c r="CO37"/>
  <c r="DD37" s="1"/>
  <c r="CP37"/>
  <c r="DE37" s="1"/>
  <c r="CQ37"/>
  <c r="DF37" s="1"/>
  <c r="CR37"/>
  <c r="DG37" s="1"/>
  <c r="CO38"/>
  <c r="DD38" s="1"/>
  <c r="CP38"/>
  <c r="DE38" s="1"/>
  <c r="CQ38"/>
  <c r="DF38" s="1"/>
  <c r="CR38"/>
  <c r="DG38" s="1"/>
  <c r="CO39"/>
  <c r="DD39" s="1"/>
  <c r="CP39"/>
  <c r="DE39" s="1"/>
  <c r="CQ39"/>
  <c r="DF39" s="1"/>
  <c r="CR39"/>
  <c r="DG39" s="1"/>
  <c r="CO40"/>
  <c r="DD40" s="1"/>
  <c r="CP40"/>
  <c r="DE40" s="1"/>
  <c r="CQ40"/>
  <c r="DF40" s="1"/>
  <c r="CR40"/>
  <c r="DG40" s="1"/>
  <c r="CO43"/>
  <c r="DD43" s="1"/>
  <c r="CP43"/>
  <c r="DE43" s="1"/>
  <c r="CQ43"/>
  <c r="DF43" s="1"/>
  <c r="CO44"/>
  <c r="CP44"/>
  <c r="CQ44"/>
  <c r="CN45"/>
  <c r="DC45" s="1"/>
  <c r="CO45"/>
  <c r="DD45" s="1"/>
  <c r="CP45"/>
  <c r="DE45" s="1"/>
  <c r="CQ45"/>
  <c r="DF45" s="1"/>
  <c r="CR45"/>
  <c r="DG45" s="1"/>
  <c r="CO46"/>
  <c r="DD46" s="1"/>
  <c r="CP46"/>
  <c r="DE46" s="1"/>
  <c r="CQ46"/>
  <c r="DF46" s="1"/>
  <c r="CR46"/>
  <c r="DG46" s="1"/>
  <c r="CO50"/>
  <c r="CP50"/>
  <c r="CP48" s="1"/>
  <c r="CQ50"/>
  <c r="CQ48" s="1"/>
  <c r="CR50"/>
  <c r="CR48" s="1"/>
  <c r="CO53"/>
  <c r="CP53"/>
  <c r="CQ53"/>
  <c r="CR53"/>
  <c r="CO55"/>
  <c r="CP55"/>
  <c r="CQ55"/>
  <c r="CR55"/>
  <c r="CO59"/>
  <c r="CP59"/>
  <c r="CQ59"/>
  <c r="CR59"/>
  <c r="CO60"/>
  <c r="DD60" s="1"/>
  <c r="CP60"/>
  <c r="DE60" s="1"/>
  <c r="CQ60"/>
  <c r="DF60" s="1"/>
  <c r="CR60"/>
  <c r="DG60" s="1"/>
  <c r="CO61"/>
  <c r="DD61" s="1"/>
  <c r="CP61"/>
  <c r="DE61" s="1"/>
  <c r="CQ61"/>
  <c r="DF61" s="1"/>
  <c r="CR61"/>
  <c r="DG61" s="1"/>
  <c r="CO62"/>
  <c r="DD62" s="1"/>
  <c r="CP62"/>
  <c r="DE62" s="1"/>
  <c r="CQ62"/>
  <c r="DF62" s="1"/>
  <c r="CR62"/>
  <c r="DG62" s="1"/>
  <c r="CO63"/>
  <c r="DD63" s="1"/>
  <c r="CP63"/>
  <c r="DE63" s="1"/>
  <c r="CQ63"/>
  <c r="DF63" s="1"/>
  <c r="CR63"/>
  <c r="DG63" s="1"/>
  <c r="CO64"/>
  <c r="DD64" s="1"/>
  <c r="CP64"/>
  <c r="DE64" s="1"/>
  <c r="CQ64"/>
  <c r="DF64" s="1"/>
  <c r="CR64"/>
  <c r="DG64" s="1"/>
  <c r="BL29"/>
  <c r="BM29"/>
  <c r="BN29"/>
  <c r="BO29"/>
  <c r="BP29"/>
  <c r="BQ29"/>
  <c r="BR29"/>
  <c r="BS29"/>
  <c r="BU29"/>
  <c r="BV29"/>
  <c r="BW29"/>
  <c r="BX29"/>
  <c r="BZ29"/>
  <c r="CA29"/>
  <c r="CB29"/>
  <c r="CC29"/>
  <c r="CE29"/>
  <c r="CF29"/>
  <c r="CG29"/>
  <c r="CH29"/>
  <c r="CJ29"/>
  <c r="CK29"/>
  <c r="CL29"/>
  <c r="CM29"/>
  <c r="BL30"/>
  <c r="BM30"/>
  <c r="BN30"/>
  <c r="BO30"/>
  <c r="BP30"/>
  <c r="BQ30"/>
  <c r="BR30"/>
  <c r="BS30"/>
  <c r="BU30"/>
  <c r="CT30" s="1"/>
  <c r="DI30" s="1"/>
  <c r="BV30"/>
  <c r="CU30" s="1"/>
  <c r="DJ30" s="1"/>
  <c r="BW30"/>
  <c r="CV30" s="1"/>
  <c r="DK30" s="1"/>
  <c r="BX30"/>
  <c r="CW30" s="1"/>
  <c r="DL30" s="1"/>
  <c r="BZ30"/>
  <c r="CY30" s="1"/>
  <c r="DN30" s="1"/>
  <c r="CA30"/>
  <c r="CZ30" s="1"/>
  <c r="DO30" s="1"/>
  <c r="CB30"/>
  <c r="DA30" s="1"/>
  <c r="DP30" s="1"/>
  <c r="CC30"/>
  <c r="DB30" s="1"/>
  <c r="DQ30" s="1"/>
  <c r="CE30"/>
  <c r="CF30"/>
  <c r="CG30"/>
  <c r="CH30"/>
  <c r="CJ30"/>
  <c r="CK30"/>
  <c r="CL30"/>
  <c r="CM30"/>
  <c r="BL32"/>
  <c r="BM32"/>
  <c r="BN32"/>
  <c r="BO32"/>
  <c r="BP32"/>
  <c r="BQ32"/>
  <c r="BR32"/>
  <c r="BS32"/>
  <c r="BU32"/>
  <c r="CT32" s="1"/>
  <c r="DI32" s="1"/>
  <c r="BV32"/>
  <c r="CU32" s="1"/>
  <c r="DJ32" s="1"/>
  <c r="BW32"/>
  <c r="CV32" s="1"/>
  <c r="DK32" s="1"/>
  <c r="BX32"/>
  <c r="CW32" s="1"/>
  <c r="DL32" s="1"/>
  <c r="BZ32"/>
  <c r="CY32" s="1"/>
  <c r="DN32" s="1"/>
  <c r="CA32"/>
  <c r="CZ32" s="1"/>
  <c r="DO32" s="1"/>
  <c r="CB32"/>
  <c r="DA32" s="1"/>
  <c r="DP32" s="1"/>
  <c r="CC32"/>
  <c r="DB32" s="1"/>
  <c r="DQ32" s="1"/>
  <c r="CE32"/>
  <c r="CF32"/>
  <c r="CG32"/>
  <c r="CH32"/>
  <c r="CJ32"/>
  <c r="CK32"/>
  <c r="CL32"/>
  <c r="CM32"/>
  <c r="BL34"/>
  <c r="BM34"/>
  <c r="BN34"/>
  <c r="BO34"/>
  <c r="BP34"/>
  <c r="BQ34"/>
  <c r="BR34"/>
  <c r="BS34"/>
  <c r="BU34"/>
  <c r="BV34"/>
  <c r="BW34"/>
  <c r="BX34"/>
  <c r="BZ34"/>
  <c r="CA34"/>
  <c r="CB34"/>
  <c r="CC34"/>
  <c r="CE34"/>
  <c r="CF34"/>
  <c r="CG34"/>
  <c r="CH34"/>
  <c r="CJ34"/>
  <c r="CK34"/>
  <c r="CL34"/>
  <c r="CM34"/>
  <c r="BL35"/>
  <c r="BM35"/>
  <c r="BN35"/>
  <c r="BO35"/>
  <c r="BP35"/>
  <c r="BQ35"/>
  <c r="BR35"/>
  <c r="BS35"/>
  <c r="BU35"/>
  <c r="CT35" s="1"/>
  <c r="DI35" s="1"/>
  <c r="BV35"/>
  <c r="CU35" s="1"/>
  <c r="DJ35" s="1"/>
  <c r="BW35"/>
  <c r="CV35" s="1"/>
  <c r="DK35" s="1"/>
  <c r="BX35"/>
  <c r="CW35" s="1"/>
  <c r="DL35" s="1"/>
  <c r="BZ35"/>
  <c r="CY35" s="1"/>
  <c r="DN35" s="1"/>
  <c r="CA35"/>
  <c r="CZ35" s="1"/>
  <c r="DO35" s="1"/>
  <c r="CB35"/>
  <c r="DA35" s="1"/>
  <c r="DP35" s="1"/>
  <c r="CC35"/>
  <c r="DB35" s="1"/>
  <c r="DQ35" s="1"/>
  <c r="CE35"/>
  <c r="CF35"/>
  <c r="CG35"/>
  <c r="CH35"/>
  <c r="CJ35"/>
  <c r="CK35"/>
  <c r="CL35"/>
  <c r="CM35"/>
  <c r="BL37"/>
  <c r="BM37"/>
  <c r="BN37"/>
  <c r="BO37"/>
  <c r="BP37"/>
  <c r="BQ37"/>
  <c r="BR37"/>
  <c r="BS37"/>
  <c r="BU37"/>
  <c r="CT37" s="1"/>
  <c r="DI37" s="1"/>
  <c r="BV37"/>
  <c r="CU37" s="1"/>
  <c r="DJ37" s="1"/>
  <c r="BW37"/>
  <c r="CV37" s="1"/>
  <c r="DK37" s="1"/>
  <c r="BX37"/>
  <c r="CW37" s="1"/>
  <c r="DL37" s="1"/>
  <c r="BZ37"/>
  <c r="CY37" s="1"/>
  <c r="DN37" s="1"/>
  <c r="CA37"/>
  <c r="CZ37" s="1"/>
  <c r="DO37" s="1"/>
  <c r="CB37"/>
  <c r="DA37" s="1"/>
  <c r="DP37" s="1"/>
  <c r="CC37"/>
  <c r="DB37" s="1"/>
  <c r="DQ37" s="1"/>
  <c r="CE37"/>
  <c r="CF37"/>
  <c r="CG37"/>
  <c r="CH37"/>
  <c r="CJ37"/>
  <c r="CK37"/>
  <c r="CL37"/>
  <c r="CM37"/>
  <c r="BL38"/>
  <c r="BM38"/>
  <c r="BN38"/>
  <c r="BO38"/>
  <c r="BP38"/>
  <c r="BQ38"/>
  <c r="BR38"/>
  <c r="BS38"/>
  <c r="BU38"/>
  <c r="CT38" s="1"/>
  <c r="DI38" s="1"/>
  <c r="BV38"/>
  <c r="CU38" s="1"/>
  <c r="DJ38" s="1"/>
  <c r="BW38"/>
  <c r="CV38" s="1"/>
  <c r="DK38" s="1"/>
  <c r="BX38"/>
  <c r="CW38" s="1"/>
  <c r="DL38" s="1"/>
  <c r="BZ38"/>
  <c r="CY38" s="1"/>
  <c r="DN38" s="1"/>
  <c r="CA38"/>
  <c r="CZ38" s="1"/>
  <c r="DO38" s="1"/>
  <c r="CB38"/>
  <c r="DA38" s="1"/>
  <c r="DP38" s="1"/>
  <c r="CC38"/>
  <c r="DB38" s="1"/>
  <c r="DQ38" s="1"/>
  <c r="CE38"/>
  <c r="CF38"/>
  <c r="CG38"/>
  <c r="CH38"/>
  <c r="CJ38"/>
  <c r="CK38"/>
  <c r="CL38"/>
  <c r="CM38"/>
  <c r="BL39"/>
  <c r="BM39"/>
  <c r="BN39"/>
  <c r="BO39"/>
  <c r="BP39"/>
  <c r="BQ39"/>
  <c r="BR39"/>
  <c r="BS39"/>
  <c r="BU39"/>
  <c r="CT39" s="1"/>
  <c r="DI39" s="1"/>
  <c r="BV39"/>
  <c r="CU39" s="1"/>
  <c r="DJ39" s="1"/>
  <c r="BW39"/>
  <c r="CV39" s="1"/>
  <c r="DK39" s="1"/>
  <c r="BX39"/>
  <c r="CW39" s="1"/>
  <c r="DL39" s="1"/>
  <c r="BZ39"/>
  <c r="CY39" s="1"/>
  <c r="DN39" s="1"/>
  <c r="CA39"/>
  <c r="CZ39" s="1"/>
  <c r="DO39" s="1"/>
  <c r="CB39"/>
  <c r="DA39" s="1"/>
  <c r="DP39" s="1"/>
  <c r="CC39"/>
  <c r="DB39" s="1"/>
  <c r="DQ39" s="1"/>
  <c r="CE39"/>
  <c r="CF39"/>
  <c r="CG39"/>
  <c r="CH39"/>
  <c r="CJ39"/>
  <c r="CK39"/>
  <c r="CL39"/>
  <c r="CM39"/>
  <c r="BL40"/>
  <c r="BM40"/>
  <c r="BN40"/>
  <c r="BO40"/>
  <c r="BP40"/>
  <c r="BQ40"/>
  <c r="BR40"/>
  <c r="BS40"/>
  <c r="BU40"/>
  <c r="CT40" s="1"/>
  <c r="DI40" s="1"/>
  <c r="BV40"/>
  <c r="CU40" s="1"/>
  <c r="DJ40" s="1"/>
  <c r="BW40"/>
  <c r="CV40" s="1"/>
  <c r="DK40" s="1"/>
  <c r="BX40"/>
  <c r="CW40" s="1"/>
  <c r="DL40" s="1"/>
  <c r="BZ40"/>
  <c r="CY40" s="1"/>
  <c r="DN40" s="1"/>
  <c r="CA40"/>
  <c r="CZ40" s="1"/>
  <c r="DO40" s="1"/>
  <c r="CB40"/>
  <c r="DA40" s="1"/>
  <c r="DP40" s="1"/>
  <c r="CC40"/>
  <c r="DB40" s="1"/>
  <c r="DQ40" s="1"/>
  <c r="CE40"/>
  <c r="CF40"/>
  <c r="CG40"/>
  <c r="CH40"/>
  <c r="CJ40"/>
  <c r="CK40"/>
  <c r="CL40"/>
  <c r="CM40"/>
  <c r="BL43"/>
  <c r="BM43"/>
  <c r="BN43"/>
  <c r="BO43"/>
  <c r="BP43"/>
  <c r="BQ43"/>
  <c r="BU43"/>
  <c r="CT43" s="1"/>
  <c r="DI43" s="1"/>
  <c r="BV43"/>
  <c r="CU43" s="1"/>
  <c r="DJ43" s="1"/>
  <c r="BW43"/>
  <c r="CV43" s="1"/>
  <c r="DK43" s="1"/>
  <c r="BX43"/>
  <c r="CW43" s="1"/>
  <c r="DL43" s="1"/>
  <c r="BZ43"/>
  <c r="CY43" s="1"/>
  <c r="DN43" s="1"/>
  <c r="CA43"/>
  <c r="CZ43" s="1"/>
  <c r="DO43" s="1"/>
  <c r="CB43"/>
  <c r="DA43" s="1"/>
  <c r="DP43" s="1"/>
  <c r="CC43"/>
  <c r="DB43" s="1"/>
  <c r="DQ43" s="1"/>
  <c r="CE43"/>
  <c r="CF43"/>
  <c r="CG43"/>
  <c r="CH43"/>
  <c r="CJ43"/>
  <c r="CK43"/>
  <c r="CL43"/>
  <c r="CM43"/>
  <c r="BL44"/>
  <c r="BM44"/>
  <c r="BN44"/>
  <c r="BO44"/>
  <c r="BP44"/>
  <c r="BQ44"/>
  <c r="BU44"/>
  <c r="BV44"/>
  <c r="BW44"/>
  <c r="BX44"/>
  <c r="BZ44"/>
  <c r="CA44"/>
  <c r="CB44"/>
  <c r="CC44"/>
  <c r="CE44"/>
  <c r="CF44"/>
  <c r="CG44"/>
  <c r="CH44"/>
  <c r="CJ44"/>
  <c r="CK44"/>
  <c r="CL44"/>
  <c r="CM44"/>
  <c r="BK45"/>
  <c r="BL45"/>
  <c r="BM45"/>
  <c r="BN45"/>
  <c r="BO45"/>
  <c r="BP45"/>
  <c r="BQ45"/>
  <c r="BR45"/>
  <c r="BS45"/>
  <c r="BU45"/>
  <c r="CT45" s="1"/>
  <c r="DI45" s="1"/>
  <c r="BV45"/>
  <c r="CU45" s="1"/>
  <c r="DJ45" s="1"/>
  <c r="BW45"/>
  <c r="CV45" s="1"/>
  <c r="DK45" s="1"/>
  <c r="BX45"/>
  <c r="CW45" s="1"/>
  <c r="DL45" s="1"/>
  <c r="BZ45"/>
  <c r="CY45" s="1"/>
  <c r="DN45" s="1"/>
  <c r="CA45"/>
  <c r="CZ45" s="1"/>
  <c r="DO45" s="1"/>
  <c r="CB45"/>
  <c r="DA45" s="1"/>
  <c r="DP45" s="1"/>
  <c r="CC45"/>
  <c r="DB45" s="1"/>
  <c r="DQ45" s="1"/>
  <c r="CE45"/>
  <c r="CF45"/>
  <c r="CG45"/>
  <c r="CH45"/>
  <c r="CJ45"/>
  <c r="CK45"/>
  <c r="CL45"/>
  <c r="CM45"/>
  <c r="BL46"/>
  <c r="BM46"/>
  <c r="BN46"/>
  <c r="BO46"/>
  <c r="BP46"/>
  <c r="BQ46"/>
  <c r="BR46"/>
  <c r="BS46"/>
  <c r="BU46"/>
  <c r="CT46" s="1"/>
  <c r="DI46" s="1"/>
  <c r="BV46"/>
  <c r="CU46" s="1"/>
  <c r="DJ46" s="1"/>
  <c r="BW46"/>
  <c r="CV46" s="1"/>
  <c r="DK46" s="1"/>
  <c r="BX46"/>
  <c r="CW46" s="1"/>
  <c r="DL46" s="1"/>
  <c r="BZ46"/>
  <c r="CY46" s="1"/>
  <c r="DN46" s="1"/>
  <c r="CA46"/>
  <c r="CZ46" s="1"/>
  <c r="DO46" s="1"/>
  <c r="CB46"/>
  <c r="DA46" s="1"/>
  <c r="DP46" s="1"/>
  <c r="CC46"/>
  <c r="DB46" s="1"/>
  <c r="DQ46" s="1"/>
  <c r="CE46"/>
  <c r="CF46"/>
  <c r="CG46"/>
  <c r="CH46"/>
  <c r="CJ46"/>
  <c r="CK46"/>
  <c r="CL46"/>
  <c r="CM46"/>
  <c r="BL50"/>
  <c r="BM50"/>
  <c r="BN50"/>
  <c r="BO50"/>
  <c r="BP50"/>
  <c r="BQ50"/>
  <c r="BR50"/>
  <c r="BS50"/>
  <c r="BU50"/>
  <c r="BV50"/>
  <c r="BW50"/>
  <c r="BX50"/>
  <c r="BZ50"/>
  <c r="CA50"/>
  <c r="CB50"/>
  <c r="CC50"/>
  <c r="CE50"/>
  <c r="CF50"/>
  <c r="CG50"/>
  <c r="CH50"/>
  <c r="CJ50"/>
  <c r="CK50"/>
  <c r="CL50"/>
  <c r="CM50"/>
  <c r="BL53"/>
  <c r="BL52" s="1"/>
  <c r="BM53"/>
  <c r="BM52" s="1"/>
  <c r="BN53"/>
  <c r="BN52" s="1"/>
  <c r="BO53"/>
  <c r="BO52" s="1"/>
  <c r="BP53"/>
  <c r="BP52" s="1"/>
  <c r="BQ53"/>
  <c r="BQ52" s="1"/>
  <c r="BR53"/>
  <c r="BR52" s="1"/>
  <c r="BS53"/>
  <c r="BS52" s="1"/>
  <c r="BU53"/>
  <c r="BU52" s="1"/>
  <c r="BV53"/>
  <c r="BV52" s="1"/>
  <c r="BW53"/>
  <c r="BW52" s="1"/>
  <c r="BX53"/>
  <c r="BX52" s="1"/>
  <c r="BZ53"/>
  <c r="BZ52" s="1"/>
  <c r="CA53"/>
  <c r="CA52" s="1"/>
  <c r="CB53"/>
  <c r="CB52" s="1"/>
  <c r="CC53"/>
  <c r="CC52" s="1"/>
  <c r="CE53"/>
  <c r="CE52" s="1"/>
  <c r="CF53"/>
  <c r="CF52" s="1"/>
  <c r="CG53"/>
  <c r="CG52" s="1"/>
  <c r="CH53"/>
  <c r="CH52" s="1"/>
  <c r="CJ53"/>
  <c r="CJ52" s="1"/>
  <c r="CK53"/>
  <c r="CK52" s="1"/>
  <c r="CL53"/>
  <c r="CL52" s="1"/>
  <c r="CM53"/>
  <c r="CM52" s="1"/>
  <c r="BL55"/>
  <c r="BL54" s="1"/>
  <c r="BM55"/>
  <c r="BM54" s="1"/>
  <c r="BN55"/>
  <c r="BN54" s="1"/>
  <c r="BO55"/>
  <c r="BO54" s="1"/>
  <c r="BP55"/>
  <c r="BP54" s="1"/>
  <c r="BQ55"/>
  <c r="BQ54" s="1"/>
  <c r="BR55"/>
  <c r="BR54" s="1"/>
  <c r="BS55"/>
  <c r="BS54" s="1"/>
  <c r="BU55"/>
  <c r="BU54" s="1"/>
  <c r="BV55"/>
  <c r="BV54" s="1"/>
  <c r="BW55"/>
  <c r="BW54" s="1"/>
  <c r="BX55"/>
  <c r="BX54" s="1"/>
  <c r="BZ55"/>
  <c r="BZ54" s="1"/>
  <c r="CA55"/>
  <c r="CA54" s="1"/>
  <c r="CB55"/>
  <c r="CB54" s="1"/>
  <c r="CC55"/>
  <c r="CC54" s="1"/>
  <c r="CE55"/>
  <c r="CE54" s="1"/>
  <c r="CF55"/>
  <c r="CF54" s="1"/>
  <c r="CG55"/>
  <c r="CG54" s="1"/>
  <c r="CH55"/>
  <c r="CH54" s="1"/>
  <c r="CJ55"/>
  <c r="CJ54" s="1"/>
  <c r="CK55"/>
  <c r="CK54" s="1"/>
  <c r="CL55"/>
  <c r="CL54" s="1"/>
  <c r="CM55"/>
  <c r="CM54" s="1"/>
  <c r="BL59"/>
  <c r="BM59"/>
  <c r="BN59"/>
  <c r="BO59"/>
  <c r="BP59"/>
  <c r="BQ59"/>
  <c r="BR59"/>
  <c r="BS59"/>
  <c r="BU59"/>
  <c r="BV59"/>
  <c r="BW59"/>
  <c r="BX59"/>
  <c r="BZ59"/>
  <c r="CA59"/>
  <c r="CB59"/>
  <c r="CC59"/>
  <c r="CE59"/>
  <c r="CF59"/>
  <c r="CG59"/>
  <c r="CH59"/>
  <c r="CJ59"/>
  <c r="CK59"/>
  <c r="CL59"/>
  <c r="CM59"/>
  <c r="BL60"/>
  <c r="BM60"/>
  <c r="BN60"/>
  <c r="BO60"/>
  <c r="BP60"/>
  <c r="BQ60"/>
  <c r="BR60"/>
  <c r="BS60"/>
  <c r="BU60"/>
  <c r="CT60" s="1"/>
  <c r="DI60" s="1"/>
  <c r="BV60"/>
  <c r="CU60" s="1"/>
  <c r="DJ60" s="1"/>
  <c r="BW60"/>
  <c r="CV60" s="1"/>
  <c r="DK60" s="1"/>
  <c r="BX60"/>
  <c r="CW60" s="1"/>
  <c r="DL60" s="1"/>
  <c r="BZ60"/>
  <c r="CY60" s="1"/>
  <c r="DN60" s="1"/>
  <c r="CA60"/>
  <c r="CZ60" s="1"/>
  <c r="DO60" s="1"/>
  <c r="CB60"/>
  <c r="DA60" s="1"/>
  <c r="DP60" s="1"/>
  <c r="CC60"/>
  <c r="DB60" s="1"/>
  <c r="DQ60" s="1"/>
  <c r="CE60"/>
  <c r="CF60"/>
  <c r="CG60"/>
  <c r="CH60"/>
  <c r="CJ60"/>
  <c r="CK60"/>
  <c r="CL60"/>
  <c r="CM60"/>
  <c r="BL61"/>
  <c r="BM61"/>
  <c r="BN61"/>
  <c r="BO61"/>
  <c r="BP61"/>
  <c r="BQ61"/>
  <c r="BR61"/>
  <c r="BS61"/>
  <c r="BU61"/>
  <c r="CT61" s="1"/>
  <c r="DI61" s="1"/>
  <c r="BV61"/>
  <c r="CU61" s="1"/>
  <c r="DJ61" s="1"/>
  <c r="BW61"/>
  <c r="CV61" s="1"/>
  <c r="DK61" s="1"/>
  <c r="BX61"/>
  <c r="CW61" s="1"/>
  <c r="DL61" s="1"/>
  <c r="BZ61"/>
  <c r="CY61" s="1"/>
  <c r="DN61" s="1"/>
  <c r="CA61"/>
  <c r="CZ61" s="1"/>
  <c r="DO61" s="1"/>
  <c r="CB61"/>
  <c r="DA61" s="1"/>
  <c r="DP61" s="1"/>
  <c r="CC61"/>
  <c r="DB61" s="1"/>
  <c r="DQ61" s="1"/>
  <c r="CE61"/>
  <c r="CF61"/>
  <c r="CG61"/>
  <c r="CH61"/>
  <c r="CJ61"/>
  <c r="CK61"/>
  <c r="CL61"/>
  <c r="CM61"/>
  <c r="BL62"/>
  <c r="BM62"/>
  <c r="BN62"/>
  <c r="BO62"/>
  <c r="BP62"/>
  <c r="BQ62"/>
  <c r="BR62"/>
  <c r="BS62"/>
  <c r="BU62"/>
  <c r="CT62" s="1"/>
  <c r="DI62" s="1"/>
  <c r="BV62"/>
  <c r="CU62" s="1"/>
  <c r="DJ62" s="1"/>
  <c r="BW62"/>
  <c r="CV62" s="1"/>
  <c r="DK62" s="1"/>
  <c r="BX62"/>
  <c r="CW62" s="1"/>
  <c r="DL62" s="1"/>
  <c r="BZ62"/>
  <c r="CY62" s="1"/>
  <c r="DN62" s="1"/>
  <c r="CA62"/>
  <c r="CZ62" s="1"/>
  <c r="DO62" s="1"/>
  <c r="CB62"/>
  <c r="DA62" s="1"/>
  <c r="DP62" s="1"/>
  <c r="CC62"/>
  <c r="DB62" s="1"/>
  <c r="DQ62" s="1"/>
  <c r="CE62"/>
  <c r="CF62"/>
  <c r="CG62"/>
  <c r="CH62"/>
  <c r="CJ62"/>
  <c r="CK62"/>
  <c r="CL62"/>
  <c r="CM62"/>
  <c r="BL63"/>
  <c r="BM63"/>
  <c r="BN63"/>
  <c r="BO63"/>
  <c r="BP63"/>
  <c r="BQ63"/>
  <c r="BR63"/>
  <c r="BS63"/>
  <c r="BU63"/>
  <c r="CT63" s="1"/>
  <c r="DI63" s="1"/>
  <c r="BV63"/>
  <c r="CU63" s="1"/>
  <c r="DJ63" s="1"/>
  <c r="BW63"/>
  <c r="CV63" s="1"/>
  <c r="DK63" s="1"/>
  <c r="BX63"/>
  <c r="CW63" s="1"/>
  <c r="DL63" s="1"/>
  <c r="BZ63"/>
  <c r="CY63" s="1"/>
  <c r="DN63" s="1"/>
  <c r="CA63"/>
  <c r="CZ63" s="1"/>
  <c r="DO63" s="1"/>
  <c r="CB63"/>
  <c r="DA63" s="1"/>
  <c r="DP63" s="1"/>
  <c r="CC63"/>
  <c r="DB63" s="1"/>
  <c r="DQ63" s="1"/>
  <c r="CE63"/>
  <c r="CF63"/>
  <c r="CG63"/>
  <c r="CH63"/>
  <c r="CJ63"/>
  <c r="CK63"/>
  <c r="CL63"/>
  <c r="CM63"/>
  <c r="BL64"/>
  <c r="BM64"/>
  <c r="BN64"/>
  <c r="BO64"/>
  <c r="BP64"/>
  <c r="BQ64"/>
  <c r="BR64"/>
  <c r="BS64"/>
  <c r="BU64"/>
  <c r="CT64" s="1"/>
  <c r="DI64" s="1"/>
  <c r="BV64"/>
  <c r="CU64" s="1"/>
  <c r="DJ64" s="1"/>
  <c r="BW64"/>
  <c r="CV64" s="1"/>
  <c r="DK64" s="1"/>
  <c r="BX64"/>
  <c r="CW64" s="1"/>
  <c r="DL64" s="1"/>
  <c r="BZ64"/>
  <c r="CY64" s="1"/>
  <c r="DN64" s="1"/>
  <c r="CA64"/>
  <c r="CZ64" s="1"/>
  <c r="DO64" s="1"/>
  <c r="CB64"/>
  <c r="DA64" s="1"/>
  <c r="DP64" s="1"/>
  <c r="CC64"/>
  <c r="DB64" s="1"/>
  <c r="DQ64" s="1"/>
  <c r="CE64"/>
  <c r="CF64"/>
  <c r="CG64"/>
  <c r="CH64"/>
  <c r="CJ64"/>
  <c r="CK64"/>
  <c r="CL64"/>
  <c r="CM64"/>
  <c r="CI30"/>
  <c r="CI32"/>
  <c r="CI35"/>
  <c r="CI37"/>
  <c r="CI38"/>
  <c r="CI39"/>
  <c r="CI40"/>
  <c r="CI43"/>
  <c r="CI45"/>
  <c r="CI46"/>
  <c r="CI60"/>
  <c r="CI61"/>
  <c r="CI62"/>
  <c r="CI63"/>
  <c r="CI64"/>
  <c r="CD30"/>
  <c r="CD32"/>
  <c r="CD35"/>
  <c r="CD37"/>
  <c r="CD38"/>
  <c r="CD39"/>
  <c r="CD40"/>
  <c r="CD43"/>
  <c r="CD45"/>
  <c r="CD46"/>
  <c r="CD60"/>
  <c r="CD61"/>
  <c r="CD62"/>
  <c r="CD63"/>
  <c r="CD64"/>
  <c r="BY30"/>
  <c r="CX30" s="1"/>
  <c r="DM30" s="1"/>
  <c r="BY32"/>
  <c r="CX32" s="1"/>
  <c r="DM32" s="1"/>
  <c r="BY35"/>
  <c r="CX35" s="1"/>
  <c r="DM35" s="1"/>
  <c r="BY37"/>
  <c r="CX37" s="1"/>
  <c r="DM37" s="1"/>
  <c r="BY38"/>
  <c r="CX38" s="1"/>
  <c r="DM38" s="1"/>
  <c r="BY39"/>
  <c r="CX39" s="1"/>
  <c r="DM39" s="1"/>
  <c r="BY40"/>
  <c r="CX40" s="1"/>
  <c r="DM40" s="1"/>
  <c r="BY43"/>
  <c r="CX43" s="1"/>
  <c r="DM43" s="1"/>
  <c r="BY45"/>
  <c r="CX45" s="1"/>
  <c r="DM45" s="1"/>
  <c r="BY46"/>
  <c r="CX46" s="1"/>
  <c r="DM46" s="1"/>
  <c r="BY60"/>
  <c r="CX60" s="1"/>
  <c r="DM60" s="1"/>
  <c r="BY61"/>
  <c r="CX61" s="1"/>
  <c r="DM61" s="1"/>
  <c r="BY62"/>
  <c r="CX62" s="1"/>
  <c r="DM62" s="1"/>
  <c r="BY63"/>
  <c r="CX63" s="1"/>
  <c r="DM63" s="1"/>
  <c r="BY64"/>
  <c r="CX64" s="1"/>
  <c r="DM64" s="1"/>
  <c r="BT30"/>
  <c r="CS30" s="1"/>
  <c r="DH30" s="1"/>
  <c r="BT32"/>
  <c r="CS32" s="1"/>
  <c r="DH32" s="1"/>
  <c r="BT35"/>
  <c r="CS35" s="1"/>
  <c r="DH35" s="1"/>
  <c r="BT37"/>
  <c r="CS37" s="1"/>
  <c r="DH37" s="1"/>
  <c r="BT38"/>
  <c r="CS38" s="1"/>
  <c r="DH38" s="1"/>
  <c r="BT39"/>
  <c r="CS39" s="1"/>
  <c r="DH39" s="1"/>
  <c r="BT40"/>
  <c r="CS40" s="1"/>
  <c r="DH40" s="1"/>
  <c r="BT45"/>
  <c r="CS45" s="1"/>
  <c r="DH45" s="1"/>
  <c r="BT46"/>
  <c r="CS46" s="1"/>
  <c r="DH46" s="1"/>
  <c r="BT60"/>
  <c r="CS60" s="1"/>
  <c r="DH60" s="1"/>
  <c r="BT61"/>
  <c r="CS61" s="1"/>
  <c r="DH61" s="1"/>
  <c r="BT62"/>
  <c r="CS62" s="1"/>
  <c r="DH62" s="1"/>
  <c r="BT63"/>
  <c r="CS63" s="1"/>
  <c r="DH63" s="1"/>
  <c r="BT64"/>
  <c r="CS64" s="1"/>
  <c r="DH64" s="1"/>
  <c r="BJ30"/>
  <c r="CN30"/>
  <c r="DC30" s="1"/>
  <c r="BJ32"/>
  <c r="CN32"/>
  <c r="DC32" s="1"/>
  <c r="BJ35"/>
  <c r="CN35"/>
  <c r="DC35" s="1"/>
  <c r="BJ37"/>
  <c r="CN37"/>
  <c r="DC37" s="1"/>
  <c r="CN38"/>
  <c r="DC38" s="1"/>
  <c r="BJ39"/>
  <c r="CN39"/>
  <c r="DC39" s="1"/>
  <c r="BJ40"/>
  <c r="CN40"/>
  <c r="DC40" s="1"/>
  <c r="BJ45"/>
  <c r="BJ46"/>
  <c r="CN46"/>
  <c r="DC46" s="1"/>
  <c r="BJ60"/>
  <c r="CN60"/>
  <c r="DC60" s="1"/>
  <c r="BJ61"/>
  <c r="CN61"/>
  <c r="DC61" s="1"/>
  <c r="BJ62"/>
  <c r="CN62"/>
  <c r="DC62" s="1"/>
  <c r="BJ63"/>
  <c r="CN63"/>
  <c r="DC63" s="1"/>
  <c r="BJ64"/>
  <c r="CN64"/>
  <c r="DC64" s="1"/>
  <c r="CO48" l="1"/>
  <c r="CO47" s="1"/>
  <c r="AG27"/>
  <c r="BJ29"/>
  <c r="AT26"/>
  <c r="AT66" s="1"/>
  <c r="AT65" s="1"/>
  <c r="BE26"/>
  <c r="BE66" s="1"/>
  <c r="BE65" s="1"/>
  <c r="AP27"/>
  <c r="AP42"/>
  <c r="BJ28"/>
  <c r="CL33"/>
  <c r="CK33"/>
  <c r="CK27" s="1"/>
  <c r="CK26" s="1"/>
  <c r="CJ33"/>
  <c r="CG33"/>
  <c r="CF33"/>
  <c r="CE33"/>
  <c r="CE27" s="1"/>
  <c r="CB33"/>
  <c r="CA33"/>
  <c r="BZ33"/>
  <c r="BW33"/>
  <c r="BW27" s="1"/>
  <c r="BU33"/>
  <c r="BQ33"/>
  <c r="BP33"/>
  <c r="BO33"/>
  <c r="BO27" s="1"/>
  <c r="BO26" s="1"/>
  <c r="BN33"/>
  <c r="BM33"/>
  <c r="BL33"/>
  <c r="CL28"/>
  <c r="CK28"/>
  <c r="CJ28"/>
  <c r="CG28"/>
  <c r="CF28"/>
  <c r="CF27" s="1"/>
  <c r="CF26" s="1"/>
  <c r="CE28"/>
  <c r="CB28"/>
  <c r="CA28"/>
  <c r="CA27" s="1"/>
  <c r="BZ28"/>
  <c r="BZ27" s="1"/>
  <c r="BW28"/>
  <c r="BU28"/>
  <c r="BQ28"/>
  <c r="BQ27" s="1"/>
  <c r="BP28"/>
  <c r="BP27" s="1"/>
  <c r="BP26" s="1"/>
  <c r="BO28"/>
  <c r="BN28"/>
  <c r="BM28"/>
  <c r="BM27" s="1"/>
  <c r="BL28"/>
  <c r="BL27" s="1"/>
  <c r="BL26" s="1"/>
  <c r="CQ33"/>
  <c r="CP33"/>
  <c r="CO33"/>
  <c r="CQ28"/>
  <c r="CP28"/>
  <c r="CO28"/>
  <c r="BR28"/>
  <c r="BS28"/>
  <c r="BS27" s="1"/>
  <c r="CH28"/>
  <c r="CM28"/>
  <c r="BR33"/>
  <c r="BS33"/>
  <c r="CH33"/>
  <c r="CM33"/>
  <c r="CM48"/>
  <c r="CM47" s="1"/>
  <c r="CL48"/>
  <c r="CL47" s="1"/>
  <c r="CK48"/>
  <c r="CK47" s="1"/>
  <c r="CJ48"/>
  <c r="CJ47" s="1"/>
  <c r="CH48"/>
  <c r="CH47" s="1"/>
  <c r="CG48"/>
  <c r="CG47" s="1"/>
  <c r="CF48"/>
  <c r="CF47" s="1"/>
  <c r="CE48"/>
  <c r="CE47" s="1"/>
  <c r="CC48"/>
  <c r="CC47" s="1"/>
  <c r="CB48"/>
  <c r="CB47" s="1"/>
  <c r="CA48"/>
  <c r="CA47" s="1"/>
  <c r="BZ48"/>
  <c r="BZ47" s="1"/>
  <c r="BX48"/>
  <c r="BX47" s="1"/>
  <c r="BW48"/>
  <c r="BW47" s="1"/>
  <c r="BV48"/>
  <c r="BV47" s="1"/>
  <c r="BU48"/>
  <c r="BU47" s="1"/>
  <c r="BS48"/>
  <c r="BS47" s="1"/>
  <c r="BR48"/>
  <c r="BR47" s="1"/>
  <c r="BQ48"/>
  <c r="BQ47" s="1"/>
  <c r="BP48"/>
  <c r="BP47" s="1"/>
  <c r="BO48"/>
  <c r="BO47" s="1"/>
  <c r="BN48"/>
  <c r="BN47" s="1"/>
  <c r="BM48"/>
  <c r="BM47" s="1"/>
  <c r="BL48"/>
  <c r="BL47" s="1"/>
  <c r="CC33"/>
  <c r="BX33"/>
  <c r="BV33"/>
  <c r="CR33"/>
  <c r="CC28"/>
  <c r="BX28"/>
  <c r="BV28"/>
  <c r="CR28"/>
  <c r="DC49"/>
  <c r="CS49"/>
  <c r="CX49"/>
  <c r="DI49"/>
  <c r="DJ49"/>
  <c r="DK49"/>
  <c r="DL49"/>
  <c r="DN49"/>
  <c r="DO49"/>
  <c r="DP49"/>
  <c r="DQ49"/>
  <c r="BK49"/>
  <c r="BK36"/>
  <c r="BK31"/>
  <c r="CN55"/>
  <c r="CN53"/>
  <c r="CN29"/>
  <c r="CN28" s="1"/>
  <c r="BT44"/>
  <c r="BT29"/>
  <c r="BT28" s="1"/>
  <c r="BY44"/>
  <c r="BY29"/>
  <c r="BY28" s="1"/>
  <c r="CD44"/>
  <c r="CD42" s="1"/>
  <c r="CD29"/>
  <c r="CD28" s="1"/>
  <c r="CI44"/>
  <c r="CI42" s="1"/>
  <c r="CI29"/>
  <c r="CI28" s="1"/>
  <c r="DB44"/>
  <c r="CC42"/>
  <c r="DA44"/>
  <c r="CB42"/>
  <c r="CZ44"/>
  <c r="CA42"/>
  <c r="CY44"/>
  <c r="BZ42"/>
  <c r="CW44"/>
  <c r="BX42"/>
  <c r="CV44"/>
  <c r="BW42"/>
  <c r="CU44"/>
  <c r="BV42"/>
  <c r="CT44"/>
  <c r="BU42"/>
  <c r="DB34"/>
  <c r="DB33" s="1"/>
  <c r="DA34"/>
  <c r="DA33" s="1"/>
  <c r="CZ34"/>
  <c r="CZ33" s="1"/>
  <c r="CY34"/>
  <c r="CY33" s="1"/>
  <c r="CW34"/>
  <c r="CW33" s="1"/>
  <c r="CV34"/>
  <c r="CV33" s="1"/>
  <c r="CU34"/>
  <c r="CU33" s="1"/>
  <c r="CT34"/>
  <c r="CT33" s="1"/>
  <c r="DB29"/>
  <c r="DB28" s="1"/>
  <c r="DA29"/>
  <c r="DA28" s="1"/>
  <c r="CB27"/>
  <c r="CZ29"/>
  <c r="CZ28" s="1"/>
  <c r="CY29"/>
  <c r="CY28" s="1"/>
  <c r="CW29"/>
  <c r="CW28" s="1"/>
  <c r="CV29"/>
  <c r="CV28" s="1"/>
  <c r="CU29"/>
  <c r="CU28" s="1"/>
  <c r="BV27"/>
  <c r="CT29"/>
  <c r="CT28" s="1"/>
  <c r="BU27"/>
  <c r="CR58"/>
  <c r="CR57" s="1"/>
  <c r="CR56" s="1"/>
  <c r="DG59"/>
  <c r="DG58" s="1"/>
  <c r="DG57" s="1"/>
  <c r="DG56" s="1"/>
  <c r="CQ58"/>
  <c r="CQ57" s="1"/>
  <c r="CQ56" s="1"/>
  <c r="DF59"/>
  <c r="DF58" s="1"/>
  <c r="DF57" s="1"/>
  <c r="DF56" s="1"/>
  <c r="CP58"/>
  <c r="CP57" s="1"/>
  <c r="CP56" s="1"/>
  <c r="DE59"/>
  <c r="DE58" s="1"/>
  <c r="DE57" s="1"/>
  <c r="DE56" s="1"/>
  <c r="CO58"/>
  <c r="CO57" s="1"/>
  <c r="CO56" s="1"/>
  <c r="DD59"/>
  <c r="DD58" s="1"/>
  <c r="DD57" s="1"/>
  <c r="DD56" s="1"/>
  <c r="DG55"/>
  <c r="DG54" s="1"/>
  <c r="CR54"/>
  <c r="CQ54"/>
  <c r="DF55"/>
  <c r="DF54" s="1"/>
  <c r="CP54"/>
  <c r="DE55"/>
  <c r="DE54" s="1"/>
  <c r="CO54"/>
  <c r="DD55"/>
  <c r="DD54" s="1"/>
  <c r="DG53"/>
  <c r="DG52" s="1"/>
  <c r="DG51" s="1"/>
  <c r="CR52"/>
  <c r="CR51" s="1"/>
  <c r="CQ52"/>
  <c r="CQ51" s="1"/>
  <c r="DF53"/>
  <c r="DF52" s="1"/>
  <c r="DF51" s="1"/>
  <c r="CP52"/>
  <c r="CP51" s="1"/>
  <c r="DE53"/>
  <c r="DE52" s="1"/>
  <c r="DE51" s="1"/>
  <c r="CO52"/>
  <c r="CO51" s="1"/>
  <c r="DD53"/>
  <c r="DD52" s="1"/>
  <c r="DD51" s="1"/>
  <c r="CR47"/>
  <c r="DG50"/>
  <c r="CQ47"/>
  <c r="DF50"/>
  <c r="CP47"/>
  <c r="DE50"/>
  <c r="DD50"/>
  <c r="DF44"/>
  <c r="DF42" s="1"/>
  <c r="CQ42"/>
  <c r="DE44"/>
  <c r="DE42" s="1"/>
  <c r="CP42"/>
  <c r="DD44"/>
  <c r="DD42" s="1"/>
  <c r="CO42"/>
  <c r="DG34"/>
  <c r="DG33" s="1"/>
  <c r="DF34"/>
  <c r="DF33" s="1"/>
  <c r="DE34"/>
  <c r="DE33" s="1"/>
  <c r="DD34"/>
  <c r="DD33" s="1"/>
  <c r="DG29"/>
  <c r="CR27"/>
  <c r="DF29"/>
  <c r="CQ27"/>
  <c r="DE29"/>
  <c r="CP27"/>
  <c r="DD29"/>
  <c r="CO27"/>
  <c r="BK64"/>
  <c r="BK63"/>
  <c r="BK62"/>
  <c r="BK61"/>
  <c r="BK60"/>
  <c r="CM58"/>
  <c r="CM57" s="1"/>
  <c r="CM56" s="1"/>
  <c r="CL58"/>
  <c r="CL57" s="1"/>
  <c r="CL56" s="1"/>
  <c r="CK58"/>
  <c r="CK57" s="1"/>
  <c r="CK56" s="1"/>
  <c r="CJ58"/>
  <c r="CJ57" s="1"/>
  <c r="CJ56" s="1"/>
  <c r="CI59"/>
  <c r="CI58" s="1"/>
  <c r="CI57" s="1"/>
  <c r="CI56" s="1"/>
  <c r="CH58"/>
  <c r="CH57" s="1"/>
  <c r="CH56" s="1"/>
  <c r="CG58"/>
  <c r="CG57" s="1"/>
  <c r="CG56" s="1"/>
  <c r="CF58"/>
  <c r="CF57" s="1"/>
  <c r="CF56" s="1"/>
  <c r="CE58"/>
  <c r="CE57" s="1"/>
  <c r="CE56" s="1"/>
  <c r="CD59"/>
  <c r="CD58" s="1"/>
  <c r="CD57" s="1"/>
  <c r="CD56" s="1"/>
  <c r="CC58"/>
  <c r="CC57" s="1"/>
  <c r="CC56" s="1"/>
  <c r="CB58"/>
  <c r="CB57" s="1"/>
  <c r="CB56" s="1"/>
  <c r="CA58"/>
  <c r="CA57" s="1"/>
  <c r="CA56" s="1"/>
  <c r="BZ58"/>
  <c r="BZ57" s="1"/>
  <c r="BZ56" s="1"/>
  <c r="BY59"/>
  <c r="BX58"/>
  <c r="BX57" s="1"/>
  <c r="BX56" s="1"/>
  <c r="BW58"/>
  <c r="BW57" s="1"/>
  <c r="BW56" s="1"/>
  <c r="BV58"/>
  <c r="BV57" s="1"/>
  <c r="BV56" s="1"/>
  <c r="BU58"/>
  <c r="BU57" s="1"/>
  <c r="BU56" s="1"/>
  <c r="BT59"/>
  <c r="BS58"/>
  <c r="BS57" s="1"/>
  <c r="BS56" s="1"/>
  <c r="BR58"/>
  <c r="BR57" s="1"/>
  <c r="BR56" s="1"/>
  <c r="BQ58"/>
  <c r="BQ57" s="1"/>
  <c r="BQ56" s="1"/>
  <c r="BP58"/>
  <c r="BP57" s="1"/>
  <c r="BP56" s="1"/>
  <c r="BO58"/>
  <c r="BO57" s="1"/>
  <c r="BO56" s="1"/>
  <c r="BN58"/>
  <c r="BN57" s="1"/>
  <c r="BN56" s="1"/>
  <c r="BM58"/>
  <c r="BM57" s="1"/>
  <c r="BM56" s="1"/>
  <c r="BL58"/>
  <c r="BL57" s="1"/>
  <c r="BL56" s="1"/>
  <c r="BK59"/>
  <c r="BJ59"/>
  <c r="BJ58" s="1"/>
  <c r="BJ57" s="1"/>
  <c r="BJ56" s="1"/>
  <c r="CI55"/>
  <c r="CI54" s="1"/>
  <c r="CD55"/>
  <c r="CD54" s="1"/>
  <c r="BY55"/>
  <c r="BT55"/>
  <c r="BJ55"/>
  <c r="BJ54" s="1"/>
  <c r="CM51"/>
  <c r="CL51"/>
  <c r="CK51"/>
  <c r="CJ51"/>
  <c r="CI53"/>
  <c r="CI52" s="1"/>
  <c r="CH51"/>
  <c r="CG51"/>
  <c r="CF51"/>
  <c r="CE51"/>
  <c r="CD53"/>
  <c r="CD52" s="1"/>
  <c r="CD51" s="1"/>
  <c r="CC51"/>
  <c r="CB51"/>
  <c r="CA51"/>
  <c r="BZ51"/>
  <c r="BY53"/>
  <c r="BX51"/>
  <c r="BW51"/>
  <c r="BV51"/>
  <c r="BU51"/>
  <c r="BT53"/>
  <c r="BS51"/>
  <c r="BR51"/>
  <c r="BQ51"/>
  <c r="BP51"/>
  <c r="BO51"/>
  <c r="BN51"/>
  <c r="BM51"/>
  <c r="BL51"/>
  <c r="BJ53"/>
  <c r="BJ52" s="1"/>
  <c r="CI50"/>
  <c r="CD50"/>
  <c r="BY50"/>
  <c r="BY48" s="1"/>
  <c r="BT50"/>
  <c r="BT48" s="1"/>
  <c r="BK50"/>
  <c r="BJ50"/>
  <c r="BK46"/>
  <c r="CM42"/>
  <c r="CL42"/>
  <c r="CK42"/>
  <c r="CJ42"/>
  <c r="CH42"/>
  <c r="CG42"/>
  <c r="CF42"/>
  <c r="CE42"/>
  <c r="BQ42"/>
  <c r="BP42"/>
  <c r="BO42"/>
  <c r="BN42"/>
  <c r="BM42"/>
  <c r="BL42"/>
  <c r="BK37"/>
  <c r="BK35"/>
  <c r="CI34"/>
  <c r="CI33" s="1"/>
  <c r="CD34"/>
  <c r="CD33" s="1"/>
  <c r="BY34"/>
  <c r="BY33" s="1"/>
  <c r="BT34"/>
  <c r="BT33" s="1"/>
  <c r="BK34"/>
  <c r="BJ34"/>
  <c r="CM27"/>
  <c r="CL27"/>
  <c r="CL26" s="1"/>
  <c r="CJ27"/>
  <c r="CH27"/>
  <c r="CG27"/>
  <c r="CG26" s="1"/>
  <c r="BR27"/>
  <c r="BN27"/>
  <c r="BN26" s="1"/>
  <c r="CN59"/>
  <c r="CN50"/>
  <c r="CN48" s="1"/>
  <c r="CN34"/>
  <c r="CN33" s="1"/>
  <c r="DB59"/>
  <c r="DA59"/>
  <c r="CZ59"/>
  <c r="CY59"/>
  <c r="CW59"/>
  <c r="CV59"/>
  <c r="CU59"/>
  <c r="CT59"/>
  <c r="DB55"/>
  <c r="DA55"/>
  <c r="CZ55"/>
  <c r="CY55"/>
  <c r="CW55"/>
  <c r="CV55"/>
  <c r="CU55"/>
  <c r="CT55"/>
  <c r="DB53"/>
  <c r="DA53"/>
  <c r="CZ53"/>
  <c r="CY53"/>
  <c r="CW53"/>
  <c r="CV53"/>
  <c r="CU53"/>
  <c r="CT53"/>
  <c r="DB50"/>
  <c r="DB48" s="1"/>
  <c r="DA50"/>
  <c r="DA48" s="1"/>
  <c r="CZ50"/>
  <c r="CZ48" s="1"/>
  <c r="CY50"/>
  <c r="CY48" s="1"/>
  <c r="CW50"/>
  <c r="CW48" s="1"/>
  <c r="CV50"/>
  <c r="CV48" s="1"/>
  <c r="CU50"/>
  <c r="CU48" s="1"/>
  <c r="CT50"/>
  <c r="CT48" s="1"/>
  <c r="BK32"/>
  <c r="BK30"/>
  <c r="BK29"/>
  <c r="BK40"/>
  <c r="BK39"/>
  <c r="BK38"/>
  <c r="BJ38"/>
  <c r="BK55"/>
  <c r="BK54" s="1"/>
  <c r="BK53"/>
  <c r="BK52" s="1"/>
  <c r="CE26" l="1"/>
  <c r="CE66" s="1"/>
  <c r="CE65" s="1"/>
  <c r="CQ26"/>
  <c r="CQ66" s="1"/>
  <c r="CQ65" s="1"/>
  <c r="CM26"/>
  <c r="CM66" s="1"/>
  <c r="CM65" s="1"/>
  <c r="CH26"/>
  <c r="CH66" s="1"/>
  <c r="CH65" s="1"/>
  <c r="BM26"/>
  <c r="BQ26"/>
  <c r="CC27"/>
  <c r="CO26"/>
  <c r="CO66" s="1"/>
  <c r="CO65" s="1"/>
  <c r="CJ26"/>
  <c r="CJ66" s="1"/>
  <c r="CJ65" s="1"/>
  <c r="BK58"/>
  <c r="BK57" s="1"/>
  <c r="BK56" s="1"/>
  <c r="CP26"/>
  <c r="CP66" s="1"/>
  <c r="CP65" s="1"/>
  <c r="BK51"/>
  <c r="BJ51"/>
  <c r="CI51"/>
  <c r="AP26"/>
  <c r="AP66" s="1"/>
  <c r="AP65" s="1"/>
  <c r="BX27"/>
  <c r="BU26"/>
  <c r="BU66" s="1"/>
  <c r="BU65" s="1"/>
  <c r="BV26"/>
  <c r="BV66" s="1"/>
  <c r="BV65" s="1"/>
  <c r="BW26"/>
  <c r="BW66" s="1"/>
  <c r="BW65" s="1"/>
  <c r="BX26"/>
  <c r="BX66" s="1"/>
  <c r="BX65" s="1"/>
  <c r="BZ26"/>
  <c r="BZ66" s="1"/>
  <c r="BZ65" s="1"/>
  <c r="CA26"/>
  <c r="CA66" s="1"/>
  <c r="CA65" s="1"/>
  <c r="CB26"/>
  <c r="CB66" s="1"/>
  <c r="CB65" s="1"/>
  <c r="CC26"/>
  <c r="CC66" s="1"/>
  <c r="CC65" s="1"/>
  <c r="BJ33"/>
  <c r="BJ27" s="1"/>
  <c r="BL66"/>
  <c r="BL65" s="1"/>
  <c r="BM66"/>
  <c r="BM65" s="1"/>
  <c r="BN66"/>
  <c r="BN65" s="1"/>
  <c r="BO66"/>
  <c r="BO65" s="1"/>
  <c r="BP66"/>
  <c r="BP65" s="1"/>
  <c r="BQ66"/>
  <c r="BQ65" s="1"/>
  <c r="CF66"/>
  <c r="CF65" s="1"/>
  <c r="CG66"/>
  <c r="CG65" s="1"/>
  <c r="CK66"/>
  <c r="CK65" s="1"/>
  <c r="CL66"/>
  <c r="CL65" s="1"/>
  <c r="DD28"/>
  <c r="DD27" s="1"/>
  <c r="DE28"/>
  <c r="DE27" s="1"/>
  <c r="DF28"/>
  <c r="DF27" s="1"/>
  <c r="BK28"/>
  <c r="BK33"/>
  <c r="BK48"/>
  <c r="BK47" s="1"/>
  <c r="DG48"/>
  <c r="DG47" s="1"/>
  <c r="DF48"/>
  <c r="DF47" s="1"/>
  <c r="DE48"/>
  <c r="DE47" s="1"/>
  <c r="DD48"/>
  <c r="DD47" s="1"/>
  <c r="CI48"/>
  <c r="CI47" s="1"/>
  <c r="CD48"/>
  <c r="CD47" s="1"/>
  <c r="BJ48"/>
  <c r="BJ47" s="1"/>
  <c r="DG28"/>
  <c r="DG27" s="1"/>
  <c r="DM49"/>
  <c r="DH49"/>
  <c r="CT47"/>
  <c r="DI50"/>
  <c r="CU47"/>
  <c r="DJ50"/>
  <c r="CV47"/>
  <c r="DK50"/>
  <c r="CW47"/>
  <c r="DL50"/>
  <c r="CY47"/>
  <c r="DN50"/>
  <c r="CZ47"/>
  <c r="DO50"/>
  <c r="DA47"/>
  <c r="DP50"/>
  <c r="DB47"/>
  <c r="DQ50"/>
  <c r="CT52"/>
  <c r="DI53"/>
  <c r="DI52" s="1"/>
  <c r="CU52"/>
  <c r="DJ53"/>
  <c r="DJ52" s="1"/>
  <c r="CV52"/>
  <c r="DK53"/>
  <c r="DK52" s="1"/>
  <c r="CW52"/>
  <c r="DL53"/>
  <c r="DL52" s="1"/>
  <c r="CY52"/>
  <c r="DN53"/>
  <c r="DN52" s="1"/>
  <c r="CZ52"/>
  <c r="DO53"/>
  <c r="DO52" s="1"/>
  <c r="DA52"/>
  <c r="DP53"/>
  <c r="DP52" s="1"/>
  <c r="DB52"/>
  <c r="DQ53"/>
  <c r="DQ52" s="1"/>
  <c r="CT54"/>
  <c r="DI55"/>
  <c r="DI54" s="1"/>
  <c r="CU54"/>
  <c r="DJ55"/>
  <c r="DJ54" s="1"/>
  <c r="CV54"/>
  <c r="DK55"/>
  <c r="DK54" s="1"/>
  <c r="CW54"/>
  <c r="DL55"/>
  <c r="DL54" s="1"/>
  <c r="CY54"/>
  <c r="DN55"/>
  <c r="DN54" s="1"/>
  <c r="CZ54"/>
  <c r="DO55"/>
  <c r="DO54" s="1"/>
  <c r="DA54"/>
  <c r="DP55"/>
  <c r="DP54" s="1"/>
  <c r="DB54"/>
  <c r="DQ55"/>
  <c r="DQ54" s="1"/>
  <c r="CT58"/>
  <c r="CT57" s="1"/>
  <c r="CT56" s="1"/>
  <c r="DI59"/>
  <c r="DI58" s="1"/>
  <c r="DI57" s="1"/>
  <c r="DI56" s="1"/>
  <c r="CU58"/>
  <c r="CU57" s="1"/>
  <c r="CU56" s="1"/>
  <c r="DJ59"/>
  <c r="DJ58" s="1"/>
  <c r="DJ57" s="1"/>
  <c r="DJ56" s="1"/>
  <c r="CV58"/>
  <c r="CV57" s="1"/>
  <c r="CV56" s="1"/>
  <c r="DK59"/>
  <c r="DK58" s="1"/>
  <c r="DK57" s="1"/>
  <c r="DK56" s="1"/>
  <c r="CW58"/>
  <c r="CW57" s="1"/>
  <c r="CW56" s="1"/>
  <c r="DL59"/>
  <c r="DL58" s="1"/>
  <c r="DL57" s="1"/>
  <c r="DL56" s="1"/>
  <c r="CY58"/>
  <c r="CY57" s="1"/>
  <c r="CY56" s="1"/>
  <c r="DN59"/>
  <c r="DN58" s="1"/>
  <c r="DN57" s="1"/>
  <c r="DN56" s="1"/>
  <c r="CZ58"/>
  <c r="CZ57" s="1"/>
  <c r="CZ56" s="1"/>
  <c r="DO59"/>
  <c r="DO58" s="1"/>
  <c r="DO57" s="1"/>
  <c r="DO56" s="1"/>
  <c r="DA58"/>
  <c r="DA57" s="1"/>
  <c r="DA56" s="1"/>
  <c r="DP59"/>
  <c r="DP58" s="1"/>
  <c r="DP57" s="1"/>
  <c r="DP56" s="1"/>
  <c r="DB58"/>
  <c r="DB57" s="1"/>
  <c r="DB56" s="1"/>
  <c r="DQ59"/>
  <c r="DQ58" s="1"/>
  <c r="DQ57" s="1"/>
  <c r="DQ56" s="1"/>
  <c r="DC34"/>
  <c r="DC33" s="1"/>
  <c r="CN47"/>
  <c r="DC50"/>
  <c r="CN58"/>
  <c r="CN57" s="1"/>
  <c r="CN56" s="1"/>
  <c r="DC59"/>
  <c r="DC58" s="1"/>
  <c r="DC57" s="1"/>
  <c r="DC56" s="1"/>
  <c r="CS34"/>
  <c r="CS33" s="1"/>
  <c r="CX34"/>
  <c r="CX33" s="1"/>
  <c r="BT47"/>
  <c r="CS50"/>
  <c r="CS48" s="1"/>
  <c r="BY47"/>
  <c r="CX50"/>
  <c r="CX48" s="1"/>
  <c r="BT52"/>
  <c r="CS53"/>
  <c r="BY52"/>
  <c r="CX53"/>
  <c r="BT54"/>
  <c r="CS55"/>
  <c r="BY54"/>
  <c r="CX55"/>
  <c r="BT58"/>
  <c r="BT57" s="1"/>
  <c r="BT56" s="1"/>
  <c r="CS59"/>
  <c r="BY58"/>
  <c r="BY57" s="1"/>
  <c r="BY56" s="1"/>
  <c r="CX59"/>
  <c r="DI29"/>
  <c r="DI28" s="1"/>
  <c r="DJ29"/>
  <c r="DJ28" s="1"/>
  <c r="DK29"/>
  <c r="DK28" s="1"/>
  <c r="DL29"/>
  <c r="DL28" s="1"/>
  <c r="DN29"/>
  <c r="DN28" s="1"/>
  <c r="DO29"/>
  <c r="DO28" s="1"/>
  <c r="DP29"/>
  <c r="DP28" s="1"/>
  <c r="DQ29"/>
  <c r="DQ28" s="1"/>
  <c r="DI34"/>
  <c r="DI33" s="1"/>
  <c r="DJ34"/>
  <c r="DJ33" s="1"/>
  <c r="DK34"/>
  <c r="DK33" s="1"/>
  <c r="DL34"/>
  <c r="DL33" s="1"/>
  <c r="DN34"/>
  <c r="DN33" s="1"/>
  <c r="DO34"/>
  <c r="DO33" s="1"/>
  <c r="DP34"/>
  <c r="DP33" s="1"/>
  <c r="DQ34"/>
  <c r="DQ33" s="1"/>
  <c r="DI44"/>
  <c r="DI42" s="1"/>
  <c r="CT42"/>
  <c r="DJ44"/>
  <c r="DJ42" s="1"/>
  <c r="CU42"/>
  <c r="DK44"/>
  <c r="DK42" s="1"/>
  <c r="CV42"/>
  <c r="DL44"/>
  <c r="DL42" s="1"/>
  <c r="CW42"/>
  <c r="DN44"/>
  <c r="DN42" s="1"/>
  <c r="CY42"/>
  <c r="DO44"/>
  <c r="DO42" s="1"/>
  <c r="CZ42"/>
  <c r="DP44"/>
  <c r="DP42" s="1"/>
  <c r="DA42"/>
  <c r="DQ44"/>
  <c r="DQ42" s="1"/>
  <c r="DB42"/>
  <c r="CX29"/>
  <c r="CX28" s="1"/>
  <c r="BY27"/>
  <c r="CX44"/>
  <c r="BY42"/>
  <c r="CS29"/>
  <c r="CS28" s="1"/>
  <c r="BT27"/>
  <c r="CS44"/>
  <c r="BT42"/>
  <c r="DC29"/>
  <c r="CN27"/>
  <c r="DC53"/>
  <c r="DC52" s="1"/>
  <c r="CN52"/>
  <c r="DC55"/>
  <c r="DC54" s="1"/>
  <c r="CN54"/>
  <c r="BK27"/>
  <c r="CI27"/>
  <c r="CD27"/>
  <c r="CD26" s="1"/>
  <c r="CI26" l="1"/>
  <c r="CI66" s="1"/>
  <c r="CI65" s="1"/>
  <c r="DF26"/>
  <c r="DF66" s="1"/>
  <c r="DF65" s="1"/>
  <c r="DE26"/>
  <c r="DD26"/>
  <c r="DD66" s="1"/>
  <c r="DD65" s="1"/>
  <c r="DE66"/>
  <c r="DE65" s="1"/>
  <c r="DC28"/>
  <c r="DC27" s="1"/>
  <c r="CD66"/>
  <c r="CD65" s="1"/>
  <c r="DC48"/>
  <c r="DC47" s="1"/>
  <c r="DI48"/>
  <c r="DI47" s="1"/>
  <c r="DJ48"/>
  <c r="DJ47" s="1"/>
  <c r="DK48"/>
  <c r="DK47" s="1"/>
  <c r="DL48"/>
  <c r="DL47" s="1"/>
  <c r="DN48"/>
  <c r="DN47" s="1"/>
  <c r="DO48"/>
  <c r="DO47" s="1"/>
  <c r="DP48"/>
  <c r="DP47" s="1"/>
  <c r="DQ48"/>
  <c r="DQ47" s="1"/>
  <c r="DH44"/>
  <c r="DH42" s="1"/>
  <c r="CS42"/>
  <c r="DH29"/>
  <c r="DH28" s="1"/>
  <c r="DM44"/>
  <c r="DM42" s="1"/>
  <c r="CX42"/>
  <c r="DM29"/>
  <c r="DM28" s="1"/>
  <c r="CX58"/>
  <c r="CX57" s="1"/>
  <c r="CX56" s="1"/>
  <c r="DM59"/>
  <c r="DM58" s="1"/>
  <c r="DM57" s="1"/>
  <c r="DM56" s="1"/>
  <c r="CS58"/>
  <c r="CS57" s="1"/>
  <c r="CS56" s="1"/>
  <c r="DH59"/>
  <c r="DH58" s="1"/>
  <c r="DH57" s="1"/>
  <c r="DH56" s="1"/>
  <c r="CX54"/>
  <c r="DM55"/>
  <c r="DM54" s="1"/>
  <c r="CS54"/>
  <c r="DH55"/>
  <c r="DH54" s="1"/>
  <c r="CX52"/>
  <c r="CX51" s="1"/>
  <c r="DM53"/>
  <c r="DM52" s="1"/>
  <c r="DM51" s="1"/>
  <c r="CS52"/>
  <c r="CS51" s="1"/>
  <c r="DH53"/>
  <c r="DH52" s="1"/>
  <c r="DH51" s="1"/>
  <c r="CX47"/>
  <c r="DM50"/>
  <c r="CS47"/>
  <c r="DH50"/>
  <c r="DM34"/>
  <c r="DM33" s="1"/>
  <c r="DH34"/>
  <c r="DH33" s="1"/>
  <c r="CN51"/>
  <c r="DC51"/>
  <c r="DB27"/>
  <c r="DQ27"/>
  <c r="DA27"/>
  <c r="DP27"/>
  <c r="CZ27"/>
  <c r="DO27"/>
  <c r="CY27"/>
  <c r="DN27"/>
  <c r="CW27"/>
  <c r="DL27"/>
  <c r="CV27"/>
  <c r="DK27"/>
  <c r="CU27"/>
  <c r="DJ27"/>
  <c r="CT27"/>
  <c r="DI27"/>
  <c r="BY51"/>
  <c r="BT51"/>
  <c r="DQ51"/>
  <c r="DB51"/>
  <c r="DP51"/>
  <c r="DA51"/>
  <c r="DO51"/>
  <c r="CZ51"/>
  <c r="DN51"/>
  <c r="CY51"/>
  <c r="DL51"/>
  <c r="CW51"/>
  <c r="DK51"/>
  <c r="CV51"/>
  <c r="DJ51"/>
  <c r="CU51"/>
  <c r="DI51"/>
  <c r="CT51"/>
  <c r="DI26" l="1"/>
  <c r="CT26"/>
  <c r="DJ26"/>
  <c r="CU26"/>
  <c r="DK26"/>
  <c r="CV26"/>
  <c r="DL26"/>
  <c r="CW26"/>
  <c r="DN26"/>
  <c r="CY26"/>
  <c r="DO26"/>
  <c r="CZ26"/>
  <c r="DP26"/>
  <c r="DA26"/>
  <c r="DQ26"/>
  <c r="DB26"/>
  <c r="DB66" s="1"/>
  <c r="DB65" s="1"/>
  <c r="BY26"/>
  <c r="BY66" s="1"/>
  <c r="BY65" s="1"/>
  <c r="BT26"/>
  <c r="BT66" s="1"/>
  <c r="BT65" s="1"/>
  <c r="DM48"/>
  <c r="DM47" s="1"/>
  <c r="DH48"/>
  <c r="DH47" s="1"/>
  <c r="DI66"/>
  <c r="DI65" s="1"/>
  <c r="CT66"/>
  <c r="CT65" s="1"/>
  <c r="DJ66"/>
  <c r="DJ65" s="1"/>
  <c r="CU66"/>
  <c r="CU65" s="1"/>
  <c r="DK66"/>
  <c r="DK65" s="1"/>
  <c r="CV66"/>
  <c r="CV65" s="1"/>
  <c r="DL66"/>
  <c r="DL65" s="1"/>
  <c r="CW66"/>
  <c r="CW65" s="1"/>
  <c r="DN66"/>
  <c r="DN65" s="1"/>
  <c r="CY66"/>
  <c r="CY65" s="1"/>
  <c r="DO66"/>
  <c r="DO65" s="1"/>
  <c r="CZ66"/>
  <c r="CZ65" s="1"/>
  <c r="DP66"/>
  <c r="DP65" s="1"/>
  <c r="DA66"/>
  <c r="DA65" s="1"/>
  <c r="DQ66"/>
  <c r="DQ65" s="1"/>
  <c r="CX27"/>
  <c r="DM27"/>
  <c r="DM26" s="1"/>
  <c r="CS27"/>
  <c r="DH27"/>
  <c r="DH26" s="1"/>
  <c r="CS26" l="1"/>
  <c r="CS66" s="1"/>
  <c r="CS65" s="1"/>
  <c r="CX26"/>
  <c r="CX66" s="1"/>
  <c r="CX65" s="1"/>
  <c r="DH66"/>
  <c r="DH65" s="1"/>
  <c r="DM66"/>
  <c r="DM65" s="1"/>
  <c r="CR43"/>
  <c r="DG43" s="1"/>
  <c r="BS43"/>
  <c r="AG43"/>
  <c r="CN43" s="1"/>
  <c r="DC43" s="1"/>
  <c r="BK43"/>
  <c r="BS44"/>
  <c r="BS42" s="1"/>
  <c r="BS26" s="1"/>
  <c r="BS66" s="1"/>
  <c r="BS65" s="1"/>
  <c r="AG44"/>
  <c r="CN44"/>
  <c r="CN42" s="1"/>
  <c r="CN26" s="1"/>
  <c r="CN66" s="1"/>
  <c r="CN65" s="1"/>
  <c r="DC44"/>
  <c r="AG42" l="1"/>
  <c r="AG26" s="1"/>
  <c r="AG66" s="1"/>
  <c r="AG65" s="1"/>
  <c r="DC42"/>
  <c r="DC26" s="1"/>
  <c r="DC66" s="1"/>
  <c r="DC65" s="1"/>
  <c r="AO42"/>
  <c r="AO26" s="1"/>
  <c r="AO66" s="1"/>
  <c r="AO65" s="1"/>
  <c r="BK44"/>
  <c r="BK42" s="1"/>
  <c r="BK26" s="1"/>
  <c r="BK66" s="1"/>
  <c r="BK65" s="1"/>
  <c r="CR44"/>
  <c r="CR42" l="1"/>
  <c r="CR26" s="1"/>
  <c r="CR66" s="1"/>
  <c r="CR65" s="1"/>
  <c r="DG44"/>
  <c r="DG42" s="1"/>
  <c r="DG26" s="1"/>
  <c r="DG66" s="1"/>
  <c r="DG65" s="1"/>
  <c r="BR43"/>
  <c r="AF43"/>
  <c r="BJ43"/>
  <c r="BR44"/>
  <c r="AF44"/>
  <c r="BJ44"/>
  <c r="BJ42"/>
  <c r="BJ26" s="1"/>
  <c r="BJ66" s="1"/>
  <c r="BJ65" s="1"/>
  <c r="AF42" l="1"/>
  <c r="AF26" s="1"/>
  <c r="AF66" s="1"/>
  <c r="AF65" s="1"/>
  <c r="BR42"/>
  <c r="BR26" s="1"/>
  <c r="BR66" s="1"/>
  <c r="BR65" s="1"/>
  <c r="AN42"/>
  <c r="AN26" s="1"/>
  <c r="AN66" s="1"/>
  <c r="AN65" s="1"/>
</calcChain>
</file>

<file path=xl/sharedStrings.xml><?xml version="1.0" encoding="utf-8"?>
<sst xmlns="http://schemas.openxmlformats.org/spreadsheetml/2006/main" count="1016" uniqueCount="250">
  <si>
    <t>Единица измерения: тыс руб (с точностью до первого десятичного знака)</t>
  </si>
  <si>
    <t>Код строки</t>
  </si>
  <si>
    <t xml:space="preserve">  Правовое основание финансового обеспечения полномочия, расходного обязательства субъекта Российской Федерации </t>
  </si>
  <si>
    <t>Группа полномочий</t>
  </si>
  <si>
    <t xml:space="preserve">Код расхода по БК </t>
  </si>
  <si>
    <t>Методика расчета оценки</t>
  </si>
  <si>
    <t>Российской Федерации</t>
  </si>
  <si>
    <t xml:space="preserve">субъекта Российской Федерации </t>
  </si>
  <si>
    <t>Наименование полномочия, 
расходного обязательства</t>
  </si>
  <si>
    <t xml:space="preserve">Федеральные законы </t>
  </si>
  <si>
    <t xml:space="preserve">Указы Президента Российской Федерации </t>
  </si>
  <si>
    <t xml:space="preserve">Нормативные правовые акты Правительства Российской Федерации </t>
  </si>
  <si>
    <t xml:space="preserve">в том числе государственные программы Российской Федерации </t>
  </si>
  <si>
    <t>Акты федеральных органов исполнительной власти</t>
  </si>
  <si>
    <t>Договоры, соглашения</t>
  </si>
  <si>
    <t xml:space="preserve">Законы субъекта Российской Федерации </t>
  </si>
  <si>
    <t xml:space="preserve">Нормативные правовые акты субъекта Российской Федерации </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</si>
  <si>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</si>
  <si>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</si>
  <si>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</si>
  <si>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</si>
  <si>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</si>
  <si>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раздел</t>
  </si>
  <si>
    <t>подраздел</t>
  </si>
  <si>
    <t>Всего</t>
  </si>
  <si>
    <t xml:space="preserve">1-й год пп </t>
  </si>
  <si>
    <t xml:space="preserve">2-й год пп </t>
  </si>
  <si>
    <t>исполнено</t>
  </si>
  <si>
    <t>1</t>
  </si>
  <si>
    <t>2</t>
  </si>
  <si>
    <t>(подпись)</t>
  </si>
  <si>
    <t xml:space="preserve">                           (должность)</t>
  </si>
  <si>
    <t xml:space="preserve">                                                                 </t>
  </si>
  <si>
    <t xml:space="preserve"> (расшифровка подписи)</t>
  </si>
  <si>
    <t>Приложение № 2 к Порядку представления реестров расходных обязательств субъектов Российской Федерации, сводов реестров расходных обязательств муниципальных образований, входящих в состав субъекта Российской Федерации,</t>
  </si>
  <si>
    <t>утвержденному приказом Министерства финансов Российской Федерации</t>
  </si>
  <si>
    <t xml:space="preserve"> от 31 мая 2017 г. № 82н</t>
  </si>
  <si>
    <t xml:space="preserve">Объем средств на исполнение расходного обязательства муниципального образования </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</si>
  <si>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</si>
  <si>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 xml:space="preserve">Оценка стоимости полномочий муниципальных образований </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</si>
  <si>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</si>
  <si>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 xml:space="preserve">в т.ч. за счет целевых средств федерального бюджета </t>
  </si>
  <si>
    <t xml:space="preserve">в т.ч. за счет целевых средств регионального бюджета </t>
  </si>
  <si>
    <t>в т.ч. за счет прочих безвозмездных поступлений, включая средства Фондов</t>
  </si>
  <si>
    <t>в т.ч. за счет средств местных бюджетов</t>
  </si>
  <si>
    <t xml:space="preserve">1-й год пп 		
</t>
  </si>
  <si>
    <t>утверж-денные бюджетные назначения</t>
  </si>
  <si>
    <t>в т.ч за счет целевых средств федерального бюджета</t>
  </si>
  <si>
    <t>в т.ч. за счет целевых средств федерального бюджета</t>
  </si>
  <si>
    <t>31=33+35+37+39</t>
  </si>
  <si>
    <t>32=34+36+38+40</t>
  </si>
  <si>
    <t>41=42+43+44+45</t>
  </si>
  <si>
    <t>46=47+48+49+50</t>
  </si>
  <si>
    <t>51=52+53+54+55</t>
  </si>
  <si>
    <t>56=57+58+59+60</t>
  </si>
  <si>
    <t>61=63+65+67+69</t>
  </si>
  <si>
    <t>62=64+66+68+70</t>
  </si>
  <si>
    <t>71=72+73+74+75</t>
  </si>
  <si>
    <t>76=77+78+79+80</t>
  </si>
  <si>
    <t>81=82+83+84+85</t>
  </si>
  <si>
    <t>86=87+88+89+90</t>
  </si>
  <si>
    <t>91=92+93+94+95</t>
  </si>
  <si>
    <t>96=97+98+99+100</t>
  </si>
  <si>
    <t>101=102+103+104+105</t>
  </si>
  <si>
    <t>106=107+108+109+110</t>
  </si>
  <si>
    <t>111=112+113+114+115</t>
  </si>
  <si>
    <t>116=117+118+119+120</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</si>
  <si>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</si>
  <si>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</si>
  <si>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х</t>
  </si>
  <si>
    <t>-</t>
  </si>
  <si>
    <t xml:space="preserve">
</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</si>
  <si>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</si>
  <si>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</si>
  <si>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</si>
  <si>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</si>
  <si>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5.1.1.6. создание условий для организации досуга и обеспечения жителей сельского поселения услугами организаций культуры</t>
  </si>
  <si>
    <t>6508</t>
  </si>
  <si>
    <t xml:space="preserve">Федеральный закон №131-ФЗ от 06.10.2003 "Об общих принципах организации местного самоуправления в РФ"
</t>
  </si>
  <si>
    <t xml:space="preserve">в целом
</t>
  </si>
  <si>
    <t xml:space="preserve">10.06.2003-не установлен
</t>
  </si>
  <si>
    <t xml:space="preserve">Закон Иркутской области №154 от 29.12.2007 "О государственной поддержке культуры в Иркутской области"
</t>
  </si>
  <si>
    <t xml:space="preserve">01.01.2008-не установлен
</t>
  </si>
  <si>
    <t>7</t>
  </si>
  <si>
    <t xml:space="preserve">08
</t>
  </si>
  <si>
    <t xml:space="preserve">01
</t>
  </si>
  <si>
    <t xml:space="preserve">нормативный метод, метод индексации
</t>
  </si>
  <si>
    <t xml:space="preserve">Указ Президента Российской Федерации №597 от 07.05.2012 "О мероприятиях по реализации государственной социальной политики"
</t>
  </si>
  <si>
    <t xml:space="preserve">07.05.2012-не установлен
</t>
  </si>
  <si>
    <t xml:space="preserve">18
</t>
  </si>
  <si>
    <t xml:space="preserve">нормативный метод, метод индексации
</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</si>
  <si>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</si>
  <si>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</si>
  <si>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 xml:space="preserve">Постановление Правительства Иркутской области №518-пп от 23.10.2014 "Об утверждении государственной программы Иркутской области «Экономическое развитие и инновационная экономика» на 2015-2020 годы"
</t>
  </si>
  <si>
    <t xml:space="preserve">02.11.2014-не установлен
</t>
  </si>
  <si>
    <t>21</t>
  </si>
  <si>
    <t xml:space="preserve">05
</t>
  </si>
  <si>
    <t xml:space="preserve">03
</t>
  </si>
  <si>
    <t xml:space="preserve">метод индексации
</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</si>
  <si>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</si>
  <si>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</si>
  <si>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</si>
  <si>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6601</t>
  </si>
  <si>
    <t>19</t>
  </si>
  <si>
    <t xml:space="preserve">02
</t>
  </si>
  <si>
    <t>5.1.2.3.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</si>
  <si>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6603</t>
  </si>
  <si>
    <t>3</t>
  </si>
  <si>
    <t xml:space="preserve">04
</t>
  </si>
  <si>
    <t xml:space="preserve">09
</t>
  </si>
  <si>
    <t xml:space="preserve">плановый метод
</t>
  </si>
  <si>
    <t>5.1.2.12. участие в предупреждении и ликвидации последствий чрезвычайных ситуаций в границах сельского поселения</t>
  </si>
  <si>
    <t>6612</t>
  </si>
  <si>
    <t xml:space="preserve">Закон Иркутской области №34-оз от 08.06.2009 "Об отдельных вопросах защиты населения и территорий от чрезвычайных ситуаций природного и техногенного характера в Иркутской области"
</t>
  </si>
  <si>
    <t xml:space="preserve"> ст.5, п.7
</t>
  </si>
  <si>
    <t xml:space="preserve">08.06.2009-не установлен
</t>
  </si>
  <si>
    <t>12</t>
  </si>
  <si>
    <t>5.1.2.13. организация библиотечного обслуживания населения, комплектование и обеспечение сохранности библиотечных фондов библиотек сельского поселения</t>
  </si>
  <si>
    <t>6613</t>
  </si>
  <si>
    <t xml:space="preserve">Закон Иркутской области №46-ОЗ от 18.07.2008 "О библиотечном деле в Иркутской области"
</t>
  </si>
  <si>
    <t xml:space="preserve">01.01.2009-не установлен
</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</si>
  <si>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</si>
  <si>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6618</t>
  </si>
  <si>
    <t xml:space="preserve">Закон Иркутской области №59-оз от 23.07.2008 "О градостроительной деятельности в Иркутской области"
</t>
  </si>
  <si>
    <t xml:space="preserve">23.07.2008-не установлен
</t>
  </si>
  <si>
    <t>20</t>
  </si>
  <si>
    <t xml:space="preserve">12
</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</si>
  <si>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</si>
  <si>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</si>
  <si>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6801</t>
  </si>
  <si>
    <t xml:space="preserve">Областной Закон №88-ОЗ от 29.10.2007 "Об отдельных вопросах муниципальной службы в Иркутской области"
</t>
  </si>
  <si>
    <t xml:space="preserve">15.10.2007-не установлен
</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</si>
  <si>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</si>
  <si>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</si>
  <si>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</si>
  <si>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6803</t>
  </si>
  <si>
    <t>13</t>
  </si>
  <si>
    <t xml:space="preserve">13
</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</si>
  <si>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</si>
  <si>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</si>
  <si>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 xml:space="preserve">Федеральный закон №67-фз от 12.06.2002 "Об основных гарантиях избирательных прав и права на участие в референдуме граждан Российской Федерации"
</t>
  </si>
  <si>
    <t xml:space="preserve">Закон Иркутской области №116-ОЗ от 11.11.2011 "О муниципальных выборах в Иркутской области"
</t>
  </si>
  <si>
    <t>23</t>
  </si>
  <si>
    <t xml:space="preserve">07
</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</si>
  <si>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</si>
  <si>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</si>
  <si>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</si>
  <si>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</si>
  <si>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5.3.3.2. Предоставление денежных выплат гражданам, удостоенных почетным званием "Почетный гражданин"</t>
  </si>
  <si>
    <t>7102</t>
  </si>
  <si>
    <t>24</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</si>
  <si>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</si>
  <si>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</si>
  <si>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</si>
  <si>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</si>
  <si>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</si>
  <si>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</si>
  <si>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 xml:space="preserve">Постановление Правительства Российской Федерации №258 от 29.04.2006 "О субвенциях на осуществление полномочий по первичному воинскому учету на территориях, где отсутствуют военные комиссариаты"
</t>
  </si>
  <si>
    <t xml:space="preserve">19.05.2006-не установлен
</t>
  </si>
  <si>
    <t xml:space="preserve">плановый метод
</t>
  </si>
  <si>
    <t>5.4.2. за счет субвенций, предоставленных из бюджета субъекта Российской Федерации, всего</t>
  </si>
  <si>
    <t>7400</t>
  </si>
  <si>
    <t>5.4.2.1.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</si>
  <si>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7401</t>
  </si>
  <si>
    <t xml:space="preserve">Закон Иркутской области №37-ОЗ от 04.04.2014 "О наделении органов местного самоуправления областным государственным полномочием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
</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</si>
  <si>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</si>
  <si>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</si>
  <si>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</si>
  <si>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</si>
  <si>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</si>
  <si>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</si>
  <si>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городского поселения</t>
  </si>
  <si>
    <t>7802</t>
  </si>
  <si>
    <t>5.6.2.1.2. на осуществление внешнего муниципального контроля</t>
  </si>
  <si>
    <t>7803</t>
  </si>
  <si>
    <t>5.6.2.1.3. на осуществление части полномочий в области жилищно-коммунального хозяйства</t>
  </si>
  <si>
    <t>7804</t>
  </si>
  <si>
    <t>5.6.2.1.4. на осуществление полномочий по определению поставщиков (подрядчиков) для обеспечения муниципальных нужд (44-ФЗ)</t>
  </si>
  <si>
    <t>7805</t>
  </si>
  <si>
    <t>5.6.2.1.11. на осуществление полномочий по правовым вопросам</t>
  </si>
  <si>
    <t>7812</t>
  </si>
  <si>
    <t>5.7. Условно утвержденные расходы на первый и второй годы планового периода в соответствии с решением о местном бюджете</t>
  </si>
  <si>
    <t>8000</t>
  </si>
  <si>
    <t>8. Итого расходных обязательств муниципальных образований, без учета внутренних оборотов</t>
  </si>
  <si>
    <t>10600</t>
  </si>
  <si>
    <t>9. Итого расходных обязательств муниципальных образований</t>
  </si>
  <si>
    <t>10700</t>
  </si>
  <si>
    <t>(должность руководителя</t>
  </si>
  <si>
    <t xml:space="preserve">                финансового органа</t>
  </si>
  <si>
    <t xml:space="preserve">                   субъекта Российской Федерации)</t>
  </si>
  <si>
    <t xml:space="preserve">E-mail.: </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</si>
  <si>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 (ТОЛЬКО 211+213)</t>
  </si>
  <si>
    <t>5.1.2.7.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автомобильного транспорта)</t>
  </si>
  <si>
    <t>6607</t>
  </si>
  <si>
    <t>4</t>
  </si>
  <si>
    <t>5.3.3.1. Предоставление доплаты за выслугу лет к трудовой пенсии муниципальным служащим за счет средств местного бюджета</t>
  </si>
  <si>
    <t>7101</t>
  </si>
  <si>
    <t>10</t>
  </si>
  <si>
    <t xml:space="preserve">10
</t>
  </si>
  <si>
    <t>5.1.1.7. обеспечение условий для развития на территории сельского поселения физической культуры, школьного спорта и массового спорта</t>
  </si>
  <si>
    <t>6509</t>
  </si>
  <si>
    <t xml:space="preserve">Закон Иркутской области №108-ОЗ от 17.12.2008 "О физической культуре и спорте в Иркутской области"
</t>
  </si>
  <si>
    <t xml:space="preserve">26.12.2008-не установлен
</t>
  </si>
  <si>
    <t>11</t>
  </si>
  <si>
    <t xml:space="preserve">11
</t>
  </si>
  <si>
    <t>абз. в целом, ст.14,подст.1, п.12</t>
  </si>
  <si>
    <t>08.10.2003-не установлен</t>
  </si>
  <si>
    <t>ст.3</t>
  </si>
  <si>
    <t>в целом, ч.1</t>
  </si>
  <si>
    <t>абз. в целом, ст.14,подст.1, п.19</t>
  </si>
  <si>
    <t>абз. в целом, ст.14,подст.1, п.5</t>
  </si>
  <si>
    <t xml:space="preserve">Закон Иркутской области №96-оз от 03.11.2016 "О закреплении за сельскими поселениями Иркутской области вопросов местного значения"
</t>
  </si>
  <si>
    <t>ст. в целом</t>
  </si>
  <si>
    <t>01.01.2017</t>
  </si>
  <si>
    <t>абз. в целом, ст.14,подст.1, п.4</t>
  </si>
  <si>
    <t>абз. в целом, ст.14,подст.1, п.8</t>
  </si>
  <si>
    <t>абз. в целом, ст.14,подст.1, п.11</t>
  </si>
  <si>
    <t xml:space="preserve">ст. в целом
</t>
  </si>
  <si>
    <t>абз. в целом, ст.17</t>
  </si>
  <si>
    <t>01.09.2019</t>
  </si>
  <si>
    <t xml:space="preserve">Областной Закон №88-ОЗ от 15.10.2007 "Об отдельных вопросах муниципальной службы в Иркутской области"
</t>
  </si>
  <si>
    <t>абз.1, ч.5, ст.19</t>
  </si>
  <si>
    <t>п.1, ст.57</t>
  </si>
  <si>
    <t xml:space="preserve">11.11.2011-не установлен
</t>
  </si>
  <si>
    <t>абз. в целом, п.5, ст.19</t>
  </si>
  <si>
    <t xml:space="preserve">04.04.2014-не установлен
</t>
  </si>
  <si>
    <t>ч.4, ст.15; ч.4, ст.65</t>
  </si>
  <si>
    <t xml:space="preserve"> СВОД РЕЕСТРОВ  РАСХОДНЫХ  ОБЯЗАТЕЛЬСТВ   МУНИЦИПАЛЬНЫХ  ОБРАЗОВАНИЙ, ВХОДЯЩИХ В СОСТАВ СУБЪЕКТА РОССИЙСКОЙ ФЕДЕРАЦИИ </t>
  </si>
  <si>
    <t>СВОД  РЕЕСТРОВ  РАСХОДНЫХ  ОБЯЗАТЕЛЬСТВ   МУНИЦИПАЛЬНЫХ  ОБРАЗОВАНИЙ,
ВХОДЯЩИХ  В  СОСТАВ  СУБЪЕКТА  РОССИЙСКОЙ  ФЕДЕРАЦИИ, В РАЗРЕЗЕ ВИДОВ МУНИЦИПАЛЬНЫХ ОБРАЗОВАНИЙ</t>
  </si>
  <si>
    <t>Финансовый орган субъекта Российской Федерации</t>
  </si>
  <si>
    <t>Венгерское сельское поселение</t>
  </si>
  <si>
    <t>А.В.Стрельников</t>
  </si>
  <si>
    <t>Т.Г.Карова</t>
  </si>
  <si>
    <t>Тел.: 8(952)63-2-34-89</t>
  </si>
  <si>
    <t xml:space="preserve">01
01
</t>
  </si>
  <si>
    <t xml:space="preserve">02
04
</t>
  </si>
  <si>
    <t xml:space="preserve">01
01
</t>
  </si>
  <si>
    <r>
      <t xml:space="preserve">Руководитель              </t>
    </r>
    <r>
      <rPr>
        <u/>
        <sz val="11"/>
        <color theme="1"/>
        <rFont val="Times New Roman"/>
        <family val="1"/>
        <charset val="204"/>
      </rPr>
      <t xml:space="preserve"> Глава Венгерского муниципального образования</t>
    </r>
  </si>
  <si>
    <r>
      <t xml:space="preserve">Исполнитель                  </t>
    </r>
    <r>
      <rPr>
        <u/>
        <sz val="11"/>
        <color theme="1"/>
        <rFont val="Times New Roman"/>
        <family val="1"/>
        <charset val="204"/>
      </rPr>
      <t>Ведущий экономист</t>
    </r>
  </si>
  <si>
    <t>отчетный
2020г.</t>
  </si>
  <si>
    <t>5.1.2.17. Участие в организации деятельности по сбору (в том числе раздельному сбору) и транспортированию твердых коммунальных отходов</t>
  </si>
  <si>
    <t>06</t>
  </si>
  <si>
    <t>05</t>
  </si>
  <si>
    <t>текущий
2021г.</t>
  </si>
  <si>
    <t>очередной
2022г.</t>
  </si>
  <si>
    <t>плановый период
2023-2024гг.</t>
  </si>
  <si>
    <t xml:space="preserve">01
03       03
</t>
  </si>
  <si>
    <t xml:space="preserve">11
09        10
</t>
  </si>
  <si>
    <t>НА 2022 ГОД И НА ПЛАНОВЫЙ ПЕРИОД 2023 И 2024 ГОДОВ</t>
  </si>
  <si>
    <t>" _11_ " _ноября_  2021_ г.</t>
  </si>
</sst>
</file>

<file path=xl/styles.xml><?xml version="1.0" encoding="utf-8"?>
<styleSheet xmlns="http://schemas.openxmlformats.org/spreadsheetml/2006/main">
  <numFmts count="1">
    <numFmt numFmtId="164" formatCode="#,##0.0"/>
  </numFmts>
  <fonts count="35">
    <font>
      <sz val="11"/>
      <name val="Calibri"/>
      <family val="2"/>
      <scheme val="minor"/>
    </font>
    <font>
      <sz val="11"/>
      <color theme="1"/>
      <name val="Calibri"/>
      <family val="2"/>
      <charset val="204"/>
      <scheme val="minor"/>
    </font>
    <font>
      <sz val="10"/>
      <color rgb="FF000000"/>
      <name val="Arial Cyr"/>
    </font>
    <font>
      <sz val="10"/>
      <color rgb="FF000000"/>
      <name val="Times New Roman"/>
      <family val="1"/>
      <charset val="204"/>
    </font>
    <font>
      <b/>
      <sz val="10"/>
      <color rgb="FF000000"/>
      <name val="Times New Roman"/>
      <family val="1"/>
      <charset val="204"/>
    </font>
    <font>
      <sz val="11"/>
      <color rgb="FF000000"/>
      <name val="Calibri"/>
      <family val="2"/>
      <charset val="204"/>
      <scheme val="minor"/>
    </font>
    <font>
      <sz val="11"/>
      <color rgb="FF000000"/>
      <name val="Times New Roman Cyr"/>
    </font>
    <font>
      <b/>
      <sz val="11"/>
      <color rgb="FF000000"/>
      <name val="Times New Roman Cyr"/>
    </font>
    <font>
      <sz val="11"/>
      <color rgb="FF000000"/>
      <name val="Times New Roman"/>
      <family val="1"/>
      <charset val="204"/>
    </font>
    <font>
      <sz val="9"/>
      <color rgb="FF000000"/>
      <name val="Times New Roman"/>
      <family val="1"/>
      <charset val="204"/>
    </font>
    <font>
      <sz val="9"/>
      <color rgb="FF000000"/>
      <name val="Times New Roman Cyr"/>
    </font>
    <font>
      <b/>
      <sz val="10"/>
      <color rgb="FF000000"/>
      <name val="Times New Roman Cyr"/>
    </font>
    <font>
      <sz val="7"/>
      <color rgb="FF000000"/>
      <name val="Times New Roman Cyr"/>
    </font>
    <font>
      <b/>
      <sz val="9"/>
      <color rgb="FF000000"/>
      <name val="Times New Roman Cyr"/>
    </font>
    <font>
      <sz val="8"/>
      <color rgb="FF000000"/>
      <name val="Times New Roman Cyr"/>
    </font>
    <font>
      <sz val="10"/>
      <color rgb="FF000000"/>
      <name val="Times New Roman Cyr"/>
    </font>
    <font>
      <sz val="10"/>
      <color rgb="FF000000"/>
      <name val="Calibri"/>
      <family val="2"/>
      <charset val="204"/>
      <scheme val="minor"/>
    </font>
    <font>
      <sz val="11"/>
      <color rgb="FF000000"/>
      <name val="Calibri"/>
      <family val="2"/>
      <charset val="204"/>
      <scheme val="minor"/>
    </font>
    <font>
      <sz val="10"/>
      <color rgb="FF000000"/>
      <name val="Arial"/>
      <family val="2"/>
      <charset val="204"/>
    </font>
    <font>
      <sz val="11"/>
      <name val="Calibri"/>
      <family val="2"/>
      <scheme val="minor"/>
    </font>
    <font>
      <b/>
      <sz val="11"/>
      <color theme="1"/>
      <name val="Calibri"/>
      <family val="2"/>
      <charset val="204"/>
      <scheme val="minor"/>
    </font>
    <font>
      <sz val="11"/>
      <color theme="1"/>
      <name val="Arial Cyr"/>
    </font>
    <font>
      <sz val="11"/>
      <color theme="1"/>
      <name val="Times New Roman Cyr"/>
    </font>
    <font>
      <sz val="11"/>
      <color theme="1"/>
      <name val="Calibri"/>
      <family val="2"/>
      <scheme val="minor"/>
    </font>
    <font>
      <b/>
      <sz val="11"/>
      <color theme="1"/>
      <name val="Times New Roman Cyr"/>
    </font>
    <font>
      <sz val="11"/>
      <color theme="1"/>
      <name val="Times New Roman"/>
      <family val="1"/>
      <charset val="204"/>
    </font>
    <font>
      <b/>
      <sz val="11"/>
      <color theme="1"/>
      <name val="Times New Roman"/>
      <family val="1"/>
      <charset val="204"/>
    </font>
    <font>
      <sz val="14"/>
      <color theme="1"/>
      <name val="Times New Roman"/>
      <family val="1"/>
      <charset val="204"/>
    </font>
    <font>
      <b/>
      <sz val="11"/>
      <color theme="1"/>
      <name val="Calibri"/>
      <family val="2"/>
      <scheme val="minor"/>
    </font>
    <font>
      <u/>
      <sz val="11"/>
      <color theme="1"/>
      <name val="Times New Roman"/>
      <family val="1"/>
      <charset val="204"/>
    </font>
    <font>
      <u/>
      <sz val="9"/>
      <color theme="1"/>
      <name val="Times New Roman"/>
      <family val="1"/>
      <charset val="204"/>
    </font>
    <font>
      <u/>
      <sz val="10"/>
      <color theme="1"/>
      <name val="Times New Roman"/>
      <family val="1"/>
      <charset val="204"/>
    </font>
    <font>
      <b/>
      <sz val="10"/>
      <name val="Times New Roman"/>
      <family val="1"/>
      <charset val="204"/>
    </font>
    <font>
      <b/>
      <sz val="11"/>
      <name val="Calibri"/>
      <family val="2"/>
      <charset val="204"/>
      <scheme val="minor"/>
    </font>
    <font>
      <b/>
      <sz val="11"/>
      <name val="Calibri"/>
      <family val="2"/>
      <scheme val="minor"/>
    </font>
  </fonts>
  <fills count="6">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theme="0" tint="-0.14999847407452621"/>
        <bgColor indexed="64"/>
      </patternFill>
    </fill>
  </fills>
  <borders count="20">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17">
    <xf numFmtId="0" fontId="0" fillId="0" borderId="0"/>
    <xf numFmtId="0" fontId="2" fillId="0" borderId="1">
      <alignment vertical="top"/>
    </xf>
    <xf numFmtId="49" fontId="2" fillId="0" borderId="1"/>
    <xf numFmtId="0" fontId="2" fillId="0" borderId="1"/>
    <xf numFmtId="0" fontId="2" fillId="0" borderId="1">
      <alignment horizontal="left" vertical="top" wrapText="1"/>
    </xf>
    <xf numFmtId="0" fontId="2" fillId="0" borderId="1">
      <alignment wrapText="1"/>
    </xf>
    <xf numFmtId="0" fontId="2" fillId="0" borderId="1">
      <alignment horizontal="right" wrapText="1"/>
    </xf>
    <xf numFmtId="0" fontId="3" fillId="0" borderId="1">
      <alignment horizontal="center" vertical="top"/>
    </xf>
    <xf numFmtId="49" fontId="3" fillId="2" borderId="1">
      <alignment horizontal="center"/>
    </xf>
    <xf numFmtId="0" fontId="3" fillId="0" borderId="1">
      <alignment horizontal="center"/>
    </xf>
    <xf numFmtId="49" fontId="3" fillId="0" borderId="1">
      <alignment horizontal="center"/>
    </xf>
    <xf numFmtId="0" fontId="3" fillId="0" borderId="1">
      <alignment horizontal="center" wrapText="1"/>
    </xf>
    <xf numFmtId="0" fontId="3" fillId="0" borderId="1">
      <alignment wrapText="1"/>
    </xf>
    <xf numFmtId="0" fontId="3" fillId="0" borderId="1">
      <alignment horizontal="left" wrapText="1"/>
    </xf>
    <xf numFmtId="0" fontId="3" fillId="0" borderId="1"/>
    <xf numFmtId="0" fontId="4" fillId="0" borderId="1">
      <alignment horizontal="center" vertical="center"/>
    </xf>
    <xf numFmtId="0" fontId="3" fillId="0" borderId="1">
      <alignment vertical="center"/>
    </xf>
    <xf numFmtId="0" fontId="3" fillId="0" borderId="1">
      <alignment horizontal="center" vertical="center"/>
    </xf>
    <xf numFmtId="0" fontId="3" fillId="0" borderId="1">
      <alignment vertical="top"/>
    </xf>
    <xf numFmtId="0" fontId="3" fillId="2" borderId="1"/>
    <xf numFmtId="0" fontId="3" fillId="0" borderId="1">
      <alignment horizontal="centerContinuous"/>
    </xf>
    <xf numFmtId="0" fontId="3" fillId="0" borderId="1">
      <alignment horizontal="left"/>
    </xf>
    <xf numFmtId="49" fontId="3" fillId="0" borderId="1"/>
    <xf numFmtId="49" fontId="3" fillId="2" borderId="1"/>
    <xf numFmtId="49" fontId="3" fillId="2" borderId="2">
      <alignment wrapText="1"/>
    </xf>
    <xf numFmtId="0" fontId="3" fillId="0" borderId="1">
      <alignment horizontal="left" vertical="top"/>
    </xf>
    <xf numFmtId="49" fontId="2" fillId="2" borderId="1"/>
    <xf numFmtId="0" fontId="3" fillId="0" borderId="3">
      <alignment vertical="top"/>
    </xf>
    <xf numFmtId="49" fontId="3" fillId="2" borderId="4">
      <alignment horizontal="center" vertical="center" wrapText="1"/>
    </xf>
    <xf numFmtId="49" fontId="3" fillId="0" borderId="4">
      <alignment horizontal="center" vertical="center" wrapText="1"/>
    </xf>
    <xf numFmtId="49" fontId="3" fillId="0" borderId="5">
      <alignment horizontal="center" vertical="center" wrapText="1"/>
    </xf>
    <xf numFmtId="0" fontId="3" fillId="0" borderId="6">
      <alignment vertical="top"/>
    </xf>
    <xf numFmtId="0" fontId="3" fillId="0" borderId="6">
      <alignment horizontal="center" vertical="top" wrapText="1"/>
    </xf>
    <xf numFmtId="49" fontId="3" fillId="0" borderId="4">
      <alignment horizontal="center" vertical="center"/>
    </xf>
    <xf numFmtId="0" fontId="3" fillId="0" borderId="6">
      <alignment vertical="top" wrapText="1"/>
    </xf>
    <xf numFmtId="49" fontId="3" fillId="0" borderId="3">
      <alignment horizontal="center" vertical="center" wrapText="1"/>
    </xf>
    <xf numFmtId="49" fontId="3" fillId="2" borderId="4">
      <alignment horizontal="center" vertical="center"/>
    </xf>
    <xf numFmtId="0" fontId="3" fillId="0" borderId="4">
      <alignment horizontal="center" vertical="center"/>
    </xf>
    <xf numFmtId="0" fontId="3" fillId="0" borderId="7">
      <alignment horizontal="left" wrapText="1"/>
    </xf>
    <xf numFmtId="49" fontId="3" fillId="2" borderId="7">
      <alignment horizontal="center"/>
    </xf>
    <xf numFmtId="0" fontId="3" fillId="0" borderId="7">
      <alignment horizontal="center"/>
    </xf>
    <xf numFmtId="49" fontId="3" fillId="0" borderId="7">
      <alignment horizontal="center"/>
    </xf>
    <xf numFmtId="0" fontId="2" fillId="0" borderId="7"/>
    <xf numFmtId="0" fontId="3" fillId="0" borderId="2">
      <alignment horizontal="center"/>
    </xf>
    <xf numFmtId="49" fontId="3" fillId="2" borderId="2">
      <alignment horizontal="center"/>
    </xf>
    <xf numFmtId="49" fontId="3" fillId="0" borderId="2">
      <alignment horizontal="center"/>
    </xf>
    <xf numFmtId="0" fontId="5" fillId="0" borderId="1"/>
    <xf numFmtId="0" fontId="6" fillId="0" borderId="1">
      <alignment horizontal="right" vertical="top"/>
    </xf>
    <xf numFmtId="0" fontId="7" fillId="0" borderId="1">
      <alignment horizontal="center" wrapText="1"/>
    </xf>
    <xf numFmtId="0" fontId="6" fillId="0" borderId="1">
      <alignment vertical="top"/>
    </xf>
    <xf numFmtId="0" fontId="3" fillId="0" borderId="4">
      <alignment horizontal="center" vertical="center" wrapText="1"/>
    </xf>
    <xf numFmtId="0" fontId="3" fillId="0" borderId="4">
      <alignment horizontal="left" vertical="top" wrapText="1"/>
    </xf>
    <xf numFmtId="0" fontId="3" fillId="0" borderId="4">
      <alignment horizontal="center" vertical="top"/>
    </xf>
    <xf numFmtId="164" fontId="3" fillId="0" borderId="4">
      <alignment vertical="top"/>
    </xf>
    <xf numFmtId="0" fontId="3" fillId="0" borderId="4">
      <alignment vertical="top"/>
    </xf>
    <xf numFmtId="0" fontId="3" fillId="0" borderId="4"/>
    <xf numFmtId="164" fontId="3" fillId="0" borderId="4">
      <alignment vertical="top" wrapText="1"/>
    </xf>
    <xf numFmtId="0" fontId="3" fillId="0" borderId="3">
      <alignment horizontal="left" vertical="top" wrapText="1"/>
    </xf>
    <xf numFmtId="49" fontId="3" fillId="2" borderId="3">
      <alignment horizontal="center" vertical="center" wrapText="1"/>
    </xf>
    <xf numFmtId="0" fontId="3" fillId="0" borderId="3">
      <alignment vertical="top" wrapText="1"/>
    </xf>
    <xf numFmtId="49" fontId="3" fillId="0" borderId="3">
      <alignment horizontal="center" vertical="top" wrapText="1"/>
    </xf>
    <xf numFmtId="164" fontId="3" fillId="0" borderId="3">
      <alignment vertical="top"/>
    </xf>
    <xf numFmtId="0" fontId="3" fillId="0" borderId="3"/>
    <xf numFmtId="164" fontId="3" fillId="0" borderId="3">
      <alignment vertical="top" wrapText="1"/>
    </xf>
    <xf numFmtId="0" fontId="3" fillId="0" borderId="6">
      <alignment horizontal="left" vertical="top" wrapText="1"/>
    </xf>
    <xf numFmtId="49" fontId="3" fillId="2" borderId="6">
      <alignment horizontal="center" vertical="center"/>
    </xf>
    <xf numFmtId="49" fontId="3" fillId="0" borderId="6">
      <alignment horizontal="center" vertical="top" wrapText="1"/>
    </xf>
    <xf numFmtId="49" fontId="3" fillId="0" borderId="6">
      <alignment horizontal="center" vertical="top"/>
    </xf>
    <xf numFmtId="164" fontId="3" fillId="0" borderId="6">
      <alignment vertical="top"/>
    </xf>
    <xf numFmtId="0" fontId="3" fillId="0" borderId="6"/>
    <xf numFmtId="164" fontId="3" fillId="0" borderId="6">
      <alignment vertical="top" wrapText="1"/>
    </xf>
    <xf numFmtId="0" fontId="3" fillId="0" borderId="7"/>
    <xf numFmtId="0" fontId="8" fillId="0" borderId="7"/>
    <xf numFmtId="0" fontId="8" fillId="0" borderId="1"/>
    <xf numFmtId="0" fontId="9" fillId="0" borderId="1">
      <alignment horizontal="left"/>
    </xf>
    <xf numFmtId="0" fontId="10" fillId="2" borderId="1"/>
    <xf numFmtId="0" fontId="6" fillId="2" borderId="1"/>
    <xf numFmtId="0" fontId="11" fillId="0" borderId="1">
      <alignment horizontal="center" wrapText="1"/>
    </xf>
    <xf numFmtId="0" fontId="7" fillId="0" borderId="1">
      <alignment wrapText="1"/>
    </xf>
    <xf numFmtId="0" fontId="12" fillId="0" borderId="1">
      <alignment horizontal="right" vertical="top"/>
    </xf>
    <xf numFmtId="0" fontId="13" fillId="0" borderId="1">
      <alignment horizontal="center"/>
    </xf>
    <xf numFmtId="0" fontId="13" fillId="0" borderId="1"/>
    <xf numFmtId="0" fontId="14" fillId="0" borderId="1"/>
    <xf numFmtId="0" fontId="15" fillId="0" borderId="1"/>
    <xf numFmtId="0" fontId="15" fillId="0" borderId="2">
      <alignment horizontal="center" vertical="center" wrapText="1"/>
    </xf>
    <xf numFmtId="0" fontId="15" fillId="0" borderId="2"/>
    <xf numFmtId="0" fontId="6" fillId="0" borderId="2"/>
    <xf numFmtId="0" fontId="6" fillId="0" borderId="1"/>
    <xf numFmtId="0" fontId="16" fillId="0" borderId="1"/>
    <xf numFmtId="49" fontId="3" fillId="0" borderId="4">
      <alignment horizontal="center" vertical="top" wrapText="1"/>
    </xf>
    <xf numFmtId="0" fontId="3" fillId="2" borderId="4">
      <alignment horizontal="center" vertical="top"/>
    </xf>
    <xf numFmtId="0" fontId="3" fillId="0" borderId="8"/>
    <xf numFmtId="0" fontId="3" fillId="0" borderId="9"/>
    <xf numFmtId="164" fontId="3" fillId="0" borderId="8">
      <alignment vertical="top"/>
    </xf>
    <xf numFmtId="0" fontId="3" fillId="0" borderId="4">
      <alignment wrapText="1"/>
    </xf>
    <xf numFmtId="0" fontId="19" fillId="0" borderId="0"/>
    <xf numFmtId="0" fontId="19" fillId="0" borderId="0"/>
    <xf numFmtId="0" fontId="19" fillId="0" borderId="0"/>
    <xf numFmtId="0" fontId="17" fillId="0" borderId="1"/>
    <xf numFmtId="0" fontId="17" fillId="0" borderId="1"/>
    <xf numFmtId="0" fontId="18" fillId="3" borderId="1"/>
    <xf numFmtId="0" fontId="17" fillId="0" borderId="1"/>
    <xf numFmtId="49" fontId="3" fillId="2" borderId="3">
      <alignment horizontal="center" vertical="center"/>
    </xf>
    <xf numFmtId="0" fontId="18" fillId="0" borderId="1"/>
    <xf numFmtId="0" fontId="2" fillId="0" borderId="6">
      <alignment vertical="top"/>
    </xf>
    <xf numFmtId="0" fontId="2" fillId="0" borderId="3">
      <alignment vertical="top"/>
    </xf>
    <xf numFmtId="49" fontId="3" fillId="0" borderId="3">
      <alignment horizontal="center" vertical="top"/>
    </xf>
    <xf numFmtId="49" fontId="3" fillId="2" borderId="2"/>
    <xf numFmtId="164" fontId="2" fillId="0" borderId="4">
      <alignment vertical="top"/>
    </xf>
    <xf numFmtId="164" fontId="2" fillId="0" borderId="6">
      <alignment vertical="top"/>
    </xf>
    <xf numFmtId="164" fontId="2" fillId="0" borderId="3">
      <alignment vertical="top"/>
    </xf>
    <xf numFmtId="0" fontId="2" fillId="0" borderId="4">
      <alignment vertical="top"/>
    </xf>
    <xf numFmtId="0" fontId="15" fillId="0" borderId="2">
      <alignment horizontal="center" vertical="center"/>
    </xf>
    <xf numFmtId="0" fontId="2" fillId="0" borderId="4">
      <alignment vertical="top" wrapText="1"/>
    </xf>
    <xf numFmtId="0" fontId="2" fillId="0" borderId="6">
      <alignment vertical="top" wrapText="1"/>
    </xf>
    <xf numFmtId="0" fontId="2" fillId="0" borderId="3">
      <alignment vertical="top" wrapText="1"/>
    </xf>
    <xf numFmtId="49" fontId="3" fillId="2" borderId="2">
      <alignment wrapText="1"/>
    </xf>
  </cellStyleXfs>
  <cellXfs count="181">
    <xf numFmtId="0" fontId="0" fillId="0" borderId="0" xfId="0"/>
    <xf numFmtId="0" fontId="21" fillId="4" borderId="1" xfId="1" applyNumberFormat="1" applyFont="1" applyFill="1" applyProtection="1">
      <alignment vertical="top"/>
    </xf>
    <xf numFmtId="49" fontId="21" fillId="4" borderId="1" xfId="2" applyFont="1" applyFill="1" applyProtection="1"/>
    <xf numFmtId="0" fontId="21" fillId="4" borderId="1" xfId="3" applyNumberFormat="1" applyFont="1" applyFill="1" applyProtection="1"/>
    <xf numFmtId="0" fontId="1" fillId="4" borderId="1" xfId="46" applyNumberFormat="1" applyFont="1" applyFill="1" applyProtection="1"/>
    <xf numFmtId="0" fontId="22" fillId="4" borderId="1" xfId="47" applyNumberFormat="1" applyFont="1" applyFill="1" applyProtection="1">
      <alignment horizontal="right" vertical="top"/>
    </xf>
    <xf numFmtId="0" fontId="21" fillId="4" borderId="1" xfId="5" applyNumberFormat="1" applyFont="1" applyFill="1" applyProtection="1">
      <alignment wrapText="1"/>
    </xf>
    <xf numFmtId="0" fontId="23" fillId="4" borderId="1" xfId="0" applyFont="1" applyFill="1" applyBorder="1" applyProtection="1">
      <protection locked="0"/>
    </xf>
    <xf numFmtId="0" fontId="25" fillId="4" borderId="1" xfId="14" applyNumberFormat="1" applyFont="1" applyFill="1" applyProtection="1"/>
    <xf numFmtId="0" fontId="22" fillId="4" borderId="1" xfId="49" applyNumberFormat="1" applyFont="1" applyFill="1" applyProtection="1">
      <alignment vertical="top"/>
    </xf>
    <xf numFmtId="0" fontId="24" fillId="4" borderId="1" xfId="48" applyFont="1" applyFill="1" applyProtection="1">
      <alignment horizontal="center" wrapText="1"/>
      <protection locked="0"/>
    </xf>
    <xf numFmtId="0" fontId="25" fillId="4" borderId="1" xfId="18" applyNumberFormat="1" applyFont="1" applyFill="1" applyProtection="1">
      <alignment vertical="top"/>
    </xf>
    <xf numFmtId="0" fontId="25" fillId="4" borderId="1" xfId="19" applyNumberFormat="1" applyFont="1" applyFill="1" applyProtection="1"/>
    <xf numFmtId="0" fontId="25" fillId="4" borderId="1" xfId="20" applyNumberFormat="1" applyFont="1" applyFill="1" applyProtection="1">
      <alignment horizontal="centerContinuous"/>
    </xf>
    <xf numFmtId="0" fontId="25" fillId="4" borderId="1" xfId="21" applyNumberFormat="1" applyFont="1" applyFill="1" applyProtection="1">
      <alignment horizontal="left"/>
    </xf>
    <xf numFmtId="0" fontId="25" fillId="4" borderId="1" xfId="9" applyNumberFormat="1" applyFont="1" applyFill="1" applyProtection="1">
      <alignment horizontal="center"/>
    </xf>
    <xf numFmtId="0" fontId="26" fillId="4" borderId="1" xfId="21" applyNumberFormat="1" applyFont="1" applyFill="1" applyProtection="1">
      <alignment horizontal="left"/>
    </xf>
    <xf numFmtId="0" fontId="26" fillId="4" borderId="1" xfId="9" applyNumberFormat="1" applyFont="1" applyFill="1" applyAlignment="1" applyProtection="1"/>
    <xf numFmtId="0" fontId="26" fillId="4" borderId="1" xfId="9" applyFont="1" applyFill="1" applyAlignment="1" applyProtection="1">
      <protection locked="0"/>
    </xf>
    <xf numFmtId="49" fontId="25" fillId="4" borderId="1" xfId="22" applyFont="1" applyFill="1" applyProtection="1"/>
    <xf numFmtId="0" fontId="22" fillId="4" borderId="1" xfId="47" applyNumberFormat="1" applyFont="1" applyFill="1" applyAlignment="1" applyProtection="1">
      <alignment vertical="top"/>
    </xf>
    <xf numFmtId="0" fontId="22" fillId="4" borderId="1" xfId="48" applyNumberFormat="1" applyFont="1" applyFill="1" applyAlignment="1" applyProtection="1">
      <alignment horizontal="right" vertical="top"/>
    </xf>
    <xf numFmtId="0" fontId="1" fillId="4" borderId="1" xfId="74" applyNumberFormat="1" applyFont="1" applyFill="1" applyAlignment="1" applyProtection="1"/>
    <xf numFmtId="49" fontId="25" fillId="4" borderId="1" xfId="23" applyFont="1" applyFill="1" applyProtection="1"/>
    <xf numFmtId="0" fontId="25" fillId="4" borderId="1" xfId="25" applyNumberFormat="1" applyFont="1" applyFill="1" applyAlignment="1" applyProtection="1">
      <alignment vertical="top"/>
    </xf>
    <xf numFmtId="49" fontId="25" fillId="4" borderId="1" xfId="26" applyFont="1" applyFill="1" applyProtection="1"/>
    <xf numFmtId="49" fontId="25" fillId="4" borderId="1" xfId="10" applyFont="1" applyFill="1" applyProtection="1">
      <alignment horizontal="center"/>
    </xf>
    <xf numFmtId="49" fontId="21" fillId="4" borderId="1" xfId="26" applyFont="1" applyFill="1" applyProtection="1"/>
    <xf numFmtId="0" fontId="23" fillId="4" borderId="0" xfId="0" applyFont="1" applyFill="1" applyProtection="1">
      <protection locked="0"/>
    </xf>
    <xf numFmtId="0" fontId="25" fillId="4" borderId="3" xfId="27" applyNumberFormat="1" applyFont="1" applyFill="1" applyProtection="1">
      <alignment vertical="top"/>
    </xf>
    <xf numFmtId="0" fontId="25" fillId="4" borderId="6" xfId="31" applyNumberFormat="1" applyFont="1" applyFill="1" applyProtection="1">
      <alignment vertical="top"/>
    </xf>
    <xf numFmtId="0" fontId="26" fillId="4" borderId="6" xfId="32" applyNumberFormat="1" applyFont="1" applyFill="1" applyProtection="1">
      <alignment horizontal="center" vertical="top" wrapText="1"/>
    </xf>
    <xf numFmtId="0" fontId="20" fillId="4" borderId="1" xfId="46" applyNumberFormat="1" applyFont="1" applyFill="1" applyProtection="1"/>
    <xf numFmtId="0" fontId="28" fillId="4" borderId="0" xfId="0" applyFont="1" applyFill="1" applyProtection="1">
      <protection locked="0"/>
    </xf>
    <xf numFmtId="0" fontId="25" fillId="4" borderId="6" xfId="34" applyNumberFormat="1" applyFont="1" applyFill="1" applyProtection="1">
      <alignment vertical="top" wrapText="1"/>
    </xf>
    <xf numFmtId="49" fontId="25" fillId="4" borderId="4" xfId="36" applyFont="1" applyFill="1" applyProtection="1">
      <alignment horizontal="center" vertical="center"/>
    </xf>
    <xf numFmtId="0" fontId="25" fillId="4" borderId="4" xfId="37" applyNumberFormat="1" applyFont="1" applyFill="1" applyProtection="1">
      <alignment horizontal="center" vertical="center"/>
    </xf>
    <xf numFmtId="0" fontId="25" fillId="4" borderId="4" xfId="50" applyNumberFormat="1" applyFont="1" applyFill="1" applyProtection="1">
      <alignment horizontal="center" vertical="center" wrapText="1"/>
    </xf>
    <xf numFmtId="0" fontId="26" fillId="4" borderId="4" xfId="51" applyNumberFormat="1" applyFont="1" applyFill="1" applyProtection="1">
      <alignment horizontal="left" vertical="top" wrapText="1"/>
    </xf>
    <xf numFmtId="49" fontId="26" fillId="4" borderId="4" xfId="28" applyFont="1" applyFill="1" applyProtection="1">
      <alignment horizontal="center" vertical="center" wrapText="1"/>
    </xf>
    <xf numFmtId="0" fontId="26" fillId="4" borderId="4" xfId="52" applyNumberFormat="1" applyFont="1" applyFill="1" applyProtection="1">
      <alignment horizontal="center" vertical="top"/>
    </xf>
    <xf numFmtId="164" fontId="26" fillId="4" borderId="4" xfId="53" applyFont="1" applyFill="1" applyProtection="1">
      <alignment vertical="top"/>
    </xf>
    <xf numFmtId="164" fontId="26" fillId="4" borderId="4" xfId="56" applyFont="1" applyFill="1" applyProtection="1">
      <alignment vertical="top" wrapText="1"/>
    </xf>
    <xf numFmtId="0" fontId="25" fillId="4" borderId="3" xfId="57" applyNumberFormat="1" applyFont="1" applyFill="1" applyProtection="1">
      <alignment horizontal="left" vertical="top" wrapText="1"/>
    </xf>
    <xf numFmtId="49" fontId="25" fillId="4" borderId="3" xfId="58" applyFont="1" applyFill="1" applyProtection="1">
      <alignment horizontal="center" vertical="center" wrapText="1"/>
    </xf>
    <xf numFmtId="0" fontId="25" fillId="4" borderId="10" xfId="59" applyNumberFormat="1" applyFont="1" applyFill="1" applyBorder="1" applyProtection="1">
      <alignment vertical="top" wrapText="1"/>
    </xf>
    <xf numFmtId="49" fontId="25" fillId="4" borderId="11" xfId="60" applyFont="1" applyFill="1" applyBorder="1" applyProtection="1">
      <alignment horizontal="center" vertical="top" wrapText="1"/>
    </xf>
    <xf numFmtId="49" fontId="25" fillId="4" borderId="12" xfId="66" applyFont="1" applyFill="1" applyBorder="1" applyProtection="1">
      <alignment horizontal="center" vertical="top" wrapText="1"/>
    </xf>
    <xf numFmtId="49" fontId="25" fillId="4" borderId="3" xfId="60" applyFont="1" applyFill="1" applyProtection="1">
      <alignment horizontal="center" vertical="top" wrapText="1"/>
    </xf>
    <xf numFmtId="164" fontId="25" fillId="4" borderId="4" xfId="53" applyFont="1" applyFill="1" applyProtection="1">
      <alignment vertical="top"/>
    </xf>
    <xf numFmtId="164" fontId="25" fillId="4" borderId="3" xfId="63" applyFont="1" applyFill="1" applyProtection="1">
      <alignment vertical="top" wrapText="1"/>
    </xf>
    <xf numFmtId="0" fontId="25" fillId="4" borderId="6" xfId="64" applyNumberFormat="1" applyFont="1" applyFill="1" applyProtection="1">
      <alignment horizontal="left" vertical="top" wrapText="1"/>
    </xf>
    <xf numFmtId="49" fontId="25" fillId="4" borderId="6" xfId="65" applyFont="1" applyFill="1" applyProtection="1">
      <alignment horizontal="center" vertical="center"/>
    </xf>
    <xf numFmtId="49" fontId="25" fillId="4" borderId="6" xfId="66" applyFont="1" applyFill="1" applyProtection="1">
      <alignment horizontal="center" vertical="top" wrapText="1"/>
    </xf>
    <xf numFmtId="49" fontId="25" fillId="4" borderId="6" xfId="67" applyFont="1" applyFill="1" applyProtection="1">
      <alignment horizontal="center" vertical="top"/>
    </xf>
    <xf numFmtId="164" fontId="25" fillId="4" borderId="6" xfId="70" applyFont="1" applyFill="1" applyProtection="1">
      <alignment vertical="top" wrapText="1"/>
    </xf>
    <xf numFmtId="0" fontId="25" fillId="4" borderId="3" xfId="59" applyNumberFormat="1" applyFont="1" applyFill="1" applyProtection="1">
      <alignment vertical="top" wrapText="1"/>
    </xf>
    <xf numFmtId="0" fontId="25" fillId="4" borderId="3" xfId="59" applyNumberFormat="1" applyFont="1" applyFill="1" applyAlignment="1" applyProtection="1">
      <alignment vertical="top" wrapText="1"/>
    </xf>
    <xf numFmtId="2" fontId="25" fillId="4" borderId="3" xfId="60" applyNumberFormat="1" applyFont="1" applyFill="1" applyProtection="1">
      <alignment horizontal="center" vertical="top" wrapText="1"/>
    </xf>
    <xf numFmtId="0" fontId="25" fillId="4" borderId="7" xfId="38" applyNumberFormat="1" applyFont="1" applyFill="1" applyProtection="1">
      <alignment horizontal="left" wrapText="1"/>
    </xf>
    <xf numFmtId="49" fontId="25" fillId="4" borderId="7" xfId="39" applyFont="1" applyFill="1" applyProtection="1">
      <alignment horizontal="center"/>
    </xf>
    <xf numFmtId="0" fontId="25" fillId="4" borderId="7" xfId="40" applyNumberFormat="1" applyFont="1" applyFill="1" applyProtection="1">
      <alignment horizontal="center"/>
    </xf>
    <xf numFmtId="49" fontId="25" fillId="4" borderId="7" xfId="41" applyFont="1" applyFill="1" applyProtection="1">
      <alignment horizontal="center"/>
    </xf>
    <xf numFmtId="0" fontId="25" fillId="4" borderId="7" xfId="71" applyNumberFormat="1" applyFont="1" applyFill="1" applyProtection="1"/>
    <xf numFmtId="0" fontId="25" fillId="4" borderId="7" xfId="72" applyNumberFormat="1" applyFont="1" applyFill="1" applyProtection="1"/>
    <xf numFmtId="0" fontId="25" fillId="4" borderId="1" xfId="21" applyNumberFormat="1" applyFont="1" applyFill="1" applyAlignment="1" applyProtection="1"/>
    <xf numFmtId="0" fontId="25" fillId="4" borderId="1" xfId="21" applyFont="1" applyFill="1" applyAlignment="1" applyProtection="1">
      <protection locked="0"/>
    </xf>
    <xf numFmtId="0" fontId="25" fillId="4" borderId="2" xfId="43" applyNumberFormat="1" applyFont="1" applyFill="1" applyProtection="1">
      <alignment horizontal="center"/>
    </xf>
    <xf numFmtId="49" fontId="25" fillId="4" borderId="2" xfId="44" applyFont="1" applyFill="1" applyProtection="1">
      <alignment horizontal="center"/>
    </xf>
    <xf numFmtId="0" fontId="25" fillId="4" borderId="1" xfId="73" applyNumberFormat="1" applyFont="1" applyFill="1" applyProtection="1"/>
    <xf numFmtId="49" fontId="25" fillId="4" borderId="1" xfId="8" applyFont="1" applyFill="1" applyProtection="1">
      <alignment horizontal="center"/>
    </xf>
    <xf numFmtId="0" fontId="30" fillId="4" borderId="1" xfId="74" applyNumberFormat="1" applyFont="1" applyFill="1" applyProtection="1">
      <alignment horizontal="left"/>
    </xf>
    <xf numFmtId="0" fontId="22" fillId="4" borderId="1" xfId="75" applyNumberFormat="1" applyFont="1" applyFill="1" applyProtection="1"/>
    <xf numFmtId="0" fontId="22" fillId="4" borderId="1" xfId="76" applyNumberFormat="1" applyFont="1" applyFill="1" applyProtection="1"/>
    <xf numFmtId="0" fontId="25" fillId="4" borderId="1" xfId="74" applyNumberFormat="1" applyFont="1" applyFill="1" applyProtection="1">
      <alignment horizontal="left"/>
    </xf>
    <xf numFmtId="0" fontId="31" fillId="4" borderId="1" xfId="21" applyNumberFormat="1" applyFont="1" applyFill="1" applyProtection="1">
      <alignment horizontal="left"/>
    </xf>
    <xf numFmtId="0" fontId="25" fillId="4" borderId="1" xfId="7" applyNumberFormat="1" applyFont="1" applyFill="1" applyProtection="1">
      <alignment horizontal="center" vertical="top"/>
    </xf>
    <xf numFmtId="0" fontId="21" fillId="5" borderId="1" xfId="3" applyNumberFormat="1" applyFont="1" applyFill="1" applyProtection="1"/>
    <xf numFmtId="0" fontId="24" fillId="5" borderId="1" xfId="48" applyFont="1" applyFill="1" applyProtection="1">
      <alignment horizontal="center" wrapText="1"/>
      <protection locked="0"/>
    </xf>
    <xf numFmtId="0" fontId="25" fillId="5" borderId="1" xfId="14" applyNumberFormat="1" applyFont="1" applyFill="1" applyProtection="1"/>
    <xf numFmtId="0" fontId="25" fillId="5" borderId="4" xfId="50" applyNumberFormat="1" applyFont="1" applyFill="1" applyProtection="1">
      <alignment horizontal="center" vertical="center" wrapText="1"/>
    </xf>
    <xf numFmtId="164" fontId="26" fillId="5" borderId="4" xfId="53" applyFont="1" applyFill="1" applyProtection="1">
      <alignment vertical="top"/>
    </xf>
    <xf numFmtId="164" fontId="25" fillId="5" borderId="4" xfId="53" applyFont="1" applyFill="1" applyProtection="1">
      <alignment vertical="top"/>
    </xf>
    <xf numFmtId="0" fontId="25" fillId="5" borderId="7" xfId="71" applyNumberFormat="1" applyFont="1" applyFill="1" applyProtection="1"/>
    <xf numFmtId="0" fontId="23" fillId="5" borderId="0" xfId="0" applyFont="1" applyFill="1" applyProtection="1">
      <protection locked="0"/>
    </xf>
    <xf numFmtId="0" fontId="32" fillId="4" borderId="3" xfId="57" applyNumberFormat="1" applyFont="1" applyFill="1" applyProtection="1">
      <alignment horizontal="left" vertical="top" wrapText="1"/>
    </xf>
    <xf numFmtId="49" fontId="32" fillId="4" borderId="3" xfId="58" applyFont="1" applyFill="1" applyProtection="1">
      <alignment horizontal="center" vertical="center" wrapText="1"/>
    </xf>
    <xf numFmtId="0" fontId="32" fillId="4" borderId="3" xfId="59" applyNumberFormat="1" applyFont="1" applyFill="1" applyProtection="1">
      <alignment vertical="top" wrapText="1"/>
    </xf>
    <xf numFmtId="49" fontId="32" fillId="4" borderId="3" xfId="60" applyFont="1" applyFill="1" applyProtection="1">
      <alignment horizontal="center" vertical="top" wrapText="1"/>
    </xf>
    <xf numFmtId="49" fontId="32" fillId="4" borderId="6" xfId="66" applyFont="1" applyFill="1" applyProtection="1">
      <alignment horizontal="center" vertical="top" wrapText="1"/>
    </xf>
    <xf numFmtId="164" fontId="32" fillId="5" borderId="4" xfId="53" applyFont="1" applyFill="1" applyProtection="1">
      <alignment vertical="top"/>
    </xf>
    <xf numFmtId="164" fontId="32" fillId="4" borderId="4" xfId="53" applyFont="1" applyFill="1" applyProtection="1">
      <alignment vertical="top"/>
    </xf>
    <xf numFmtId="164" fontId="32" fillId="4" borderId="3" xfId="63" applyFont="1" applyFill="1" applyProtection="1">
      <alignment vertical="top" wrapText="1"/>
    </xf>
    <xf numFmtId="0" fontId="33" fillId="4" borderId="1" xfId="46" applyNumberFormat="1" applyFont="1" applyFill="1" applyProtection="1"/>
    <xf numFmtId="0" fontId="34" fillId="4" borderId="1" xfId="0" applyFont="1" applyFill="1" applyBorder="1" applyProtection="1">
      <protection locked="0"/>
    </xf>
    <xf numFmtId="49" fontId="25" fillId="4" borderId="1" xfId="10" applyFont="1" applyFill="1" applyProtection="1">
      <alignment horizontal="center"/>
    </xf>
    <xf numFmtId="0" fontId="21" fillId="4" borderId="1" xfId="4" applyFont="1" applyFill="1" applyProtection="1">
      <alignment horizontal="left" vertical="top" wrapText="1"/>
      <protection locked="0"/>
    </xf>
    <xf numFmtId="0" fontId="24" fillId="4" borderId="1" xfId="48" applyFont="1" applyFill="1" applyProtection="1">
      <alignment horizontal="center" wrapText="1"/>
      <protection locked="0"/>
    </xf>
    <xf numFmtId="0" fontId="24" fillId="4" borderId="1" xfId="61" applyNumberFormat="1" applyFont="1" applyFill="1" applyBorder="1" applyAlignment="1" applyProtection="1">
      <alignment horizontal="center" wrapText="1"/>
    </xf>
    <xf numFmtId="0" fontId="24" fillId="4" borderId="1" xfId="61" applyNumberFormat="1" applyFont="1" applyFill="1" applyBorder="1" applyAlignment="1" applyProtection="1">
      <alignment horizontal="center" wrapText="1"/>
      <protection locked="0"/>
    </xf>
    <xf numFmtId="49" fontId="27" fillId="4" borderId="2" xfId="116" applyFont="1" applyFill="1" applyProtection="1">
      <alignment wrapText="1"/>
    </xf>
    <xf numFmtId="49" fontId="27" fillId="4" borderId="2" xfId="116" applyFont="1" applyFill="1" applyProtection="1">
      <alignment wrapText="1"/>
      <protection locked="0"/>
    </xf>
    <xf numFmtId="0" fontId="21" fillId="4" borderId="1" xfId="4" applyNumberFormat="1" applyFont="1" applyFill="1" applyProtection="1">
      <alignment horizontal="left" vertical="top" wrapText="1"/>
    </xf>
    <xf numFmtId="0" fontId="21" fillId="4" borderId="1" xfId="4" applyFont="1" applyFill="1" applyProtection="1">
      <alignment horizontal="left" vertical="top" wrapText="1"/>
      <protection locked="0"/>
    </xf>
    <xf numFmtId="0" fontId="24" fillId="4" borderId="1" xfId="48" applyNumberFormat="1" applyFont="1" applyFill="1" applyProtection="1">
      <alignment horizontal="center" wrapText="1"/>
    </xf>
    <xf numFmtId="0" fontId="24" fillId="4" borderId="1" xfId="48" applyFont="1" applyFill="1" applyProtection="1">
      <alignment horizontal="center" wrapText="1"/>
      <protection locked="0"/>
    </xf>
    <xf numFmtId="49" fontId="25" fillId="4" borderId="3" xfId="29" applyFont="1" applyFill="1" applyBorder="1" applyProtection="1">
      <alignment horizontal="center" vertical="center" wrapText="1"/>
    </xf>
    <xf numFmtId="49" fontId="25" fillId="4" borderId="6" xfId="29" applyFont="1" applyFill="1" applyBorder="1" applyProtection="1">
      <alignment horizontal="center" vertical="center" wrapText="1"/>
    </xf>
    <xf numFmtId="49" fontId="25" fillId="4" borderId="13" xfId="29" applyFont="1" applyFill="1" applyBorder="1" applyProtection="1">
      <alignment horizontal="center" vertical="center" wrapText="1"/>
    </xf>
    <xf numFmtId="49" fontId="25" fillId="4" borderId="8" xfId="29" applyFont="1" applyFill="1" applyBorder="1" applyProtection="1">
      <alignment horizontal="center" vertical="center" wrapText="1"/>
    </xf>
    <xf numFmtId="49" fontId="25" fillId="4" borderId="9" xfId="29" applyFont="1" applyFill="1" applyBorder="1" applyProtection="1">
      <alignment horizontal="center" vertical="center" wrapText="1"/>
    </xf>
    <xf numFmtId="49" fontId="25" fillId="4" borderId="5" xfId="29" applyFont="1" applyFill="1" applyBorder="1" applyProtection="1">
      <alignment horizontal="center" vertical="center" wrapText="1"/>
    </xf>
    <xf numFmtId="49" fontId="25" fillId="4" borderId="14" xfId="29" applyFont="1" applyFill="1" applyBorder="1" applyProtection="1">
      <alignment horizontal="center" vertical="center" wrapText="1"/>
    </xf>
    <xf numFmtId="49" fontId="25" fillId="4" borderId="7" xfId="29" applyFont="1" applyFill="1" applyBorder="1" applyProtection="1">
      <alignment horizontal="center" vertical="center" wrapText="1"/>
    </xf>
    <xf numFmtId="49" fontId="25" fillId="4" borderId="15" xfId="29" applyFont="1" applyFill="1" applyBorder="1" applyProtection="1">
      <alignment horizontal="center" vertical="center" wrapText="1"/>
    </xf>
    <xf numFmtId="49" fontId="25" fillId="4" borderId="16" xfId="29" applyFont="1" applyFill="1" applyBorder="1" applyProtection="1">
      <alignment horizontal="center" vertical="center" wrapText="1"/>
    </xf>
    <xf numFmtId="49" fontId="25" fillId="4" borderId="1" xfId="29" applyFont="1" applyFill="1" applyBorder="1" applyProtection="1">
      <alignment horizontal="center" vertical="center" wrapText="1"/>
    </xf>
    <xf numFmtId="49" fontId="25" fillId="4" borderId="17" xfId="29" applyFont="1" applyFill="1" applyBorder="1" applyProtection="1">
      <alignment horizontal="center" vertical="center" wrapText="1"/>
    </xf>
    <xf numFmtId="49" fontId="25" fillId="4" borderId="18" xfId="29" applyFont="1" applyFill="1" applyBorder="1" applyProtection="1">
      <alignment horizontal="center" vertical="center" wrapText="1"/>
    </xf>
    <xf numFmtId="49" fontId="25" fillId="4" borderId="2" xfId="29" applyFont="1" applyFill="1" applyBorder="1" applyProtection="1">
      <alignment horizontal="center" vertical="center" wrapText="1"/>
    </xf>
    <xf numFmtId="49" fontId="25" fillId="4" borderId="19" xfId="29" applyFont="1" applyFill="1" applyBorder="1" applyProtection="1">
      <alignment horizontal="center" vertical="center" wrapText="1"/>
    </xf>
    <xf numFmtId="49" fontId="25" fillId="4" borderId="14" xfId="35" applyFont="1" applyFill="1" applyBorder="1" applyProtection="1">
      <alignment horizontal="center" vertical="center" wrapText="1"/>
    </xf>
    <xf numFmtId="49" fontId="25" fillId="4" borderId="7" xfId="35" applyFont="1" applyFill="1" applyBorder="1" applyProtection="1">
      <alignment horizontal="center" vertical="center" wrapText="1"/>
    </xf>
    <xf numFmtId="49" fontId="25" fillId="4" borderId="15" xfId="35" applyFont="1" applyFill="1" applyBorder="1" applyProtection="1">
      <alignment horizontal="center" vertical="center" wrapText="1"/>
    </xf>
    <xf numFmtId="49" fontId="25" fillId="4" borderId="16" xfId="35" applyFont="1" applyFill="1" applyBorder="1" applyProtection="1">
      <alignment horizontal="center" vertical="center" wrapText="1"/>
    </xf>
    <xf numFmtId="49" fontId="25" fillId="4" borderId="1" xfId="35" applyFont="1" applyFill="1" applyBorder="1" applyProtection="1">
      <alignment horizontal="center" vertical="center" wrapText="1"/>
    </xf>
    <xf numFmtId="49" fontId="25" fillId="4" borderId="17" xfId="35" applyFont="1" applyFill="1" applyBorder="1" applyProtection="1">
      <alignment horizontal="center" vertical="center" wrapText="1"/>
    </xf>
    <xf numFmtId="49" fontId="25" fillId="4" borderId="18" xfId="35" applyFont="1" applyFill="1" applyBorder="1" applyProtection="1">
      <alignment horizontal="center" vertical="center" wrapText="1"/>
    </xf>
    <xf numFmtId="49" fontId="25" fillId="4" borderId="2" xfId="35" applyFont="1" applyFill="1" applyBorder="1" applyProtection="1">
      <alignment horizontal="center" vertical="center" wrapText="1"/>
    </xf>
    <xf numFmtId="49" fontId="25" fillId="4" borderId="19" xfId="35" applyFont="1" applyFill="1" applyBorder="1" applyProtection="1">
      <alignment horizontal="center" vertical="center" wrapText="1"/>
    </xf>
    <xf numFmtId="49" fontId="25" fillId="4" borderId="14" xfId="33" applyFont="1" applyFill="1" applyBorder="1" applyProtection="1">
      <alignment horizontal="center" vertical="center"/>
    </xf>
    <xf numFmtId="49" fontId="25" fillId="4" borderId="7" xfId="33" applyFont="1" applyFill="1" applyBorder="1" applyProtection="1">
      <alignment horizontal="center" vertical="center"/>
    </xf>
    <xf numFmtId="49" fontId="25" fillId="4" borderId="15" xfId="33" applyFont="1" applyFill="1" applyBorder="1" applyProtection="1">
      <alignment horizontal="center" vertical="center"/>
    </xf>
    <xf numFmtId="49" fontId="25" fillId="4" borderId="18" xfId="33" applyFont="1" applyFill="1" applyBorder="1" applyProtection="1">
      <alignment horizontal="center" vertical="center"/>
    </xf>
    <xf numFmtId="49" fontId="25" fillId="4" borderId="2" xfId="33" applyFont="1" applyFill="1" applyBorder="1" applyProtection="1">
      <alignment horizontal="center" vertical="center"/>
    </xf>
    <xf numFmtId="49" fontId="25" fillId="4" borderId="19" xfId="33" applyFont="1" applyFill="1" applyBorder="1" applyProtection="1">
      <alignment horizontal="center" vertical="center"/>
    </xf>
    <xf numFmtId="49" fontId="26" fillId="4" borderId="8" xfId="29" applyFont="1" applyFill="1" applyBorder="1" applyProtection="1">
      <alignment horizontal="center" vertical="center" wrapText="1"/>
    </xf>
    <xf numFmtId="49" fontId="26" fillId="4" borderId="9" xfId="29" applyFont="1" applyFill="1" applyBorder="1" applyProtection="1">
      <alignment horizontal="center" vertical="center" wrapText="1"/>
    </xf>
    <xf numFmtId="49" fontId="26" fillId="4" borderId="5" xfId="29" applyFont="1" applyFill="1" applyBorder="1" applyProtection="1">
      <alignment horizontal="center" vertical="center" wrapText="1"/>
    </xf>
    <xf numFmtId="0" fontId="25" fillId="4" borderId="8" xfId="37" applyNumberFormat="1" applyFont="1" applyFill="1" applyBorder="1" applyProtection="1">
      <alignment horizontal="center" vertical="center"/>
    </xf>
    <xf numFmtId="0" fontId="25" fillId="4" borderId="5" xfId="37" applyNumberFormat="1" applyFont="1" applyFill="1" applyBorder="1" applyProtection="1">
      <alignment horizontal="center" vertical="center"/>
    </xf>
    <xf numFmtId="49" fontId="25" fillId="5" borderId="8" xfId="33" applyFont="1" applyFill="1" applyBorder="1" applyProtection="1">
      <alignment horizontal="center" vertical="center"/>
    </xf>
    <xf numFmtId="49" fontId="25" fillId="5" borderId="5" xfId="33" applyFont="1" applyFill="1" applyBorder="1" applyProtection="1">
      <alignment horizontal="center" vertical="center"/>
    </xf>
    <xf numFmtId="49" fontId="26" fillId="5" borderId="8" xfId="29" applyFont="1" applyFill="1" applyBorder="1" applyProtection="1">
      <alignment horizontal="center" vertical="center" wrapText="1"/>
    </xf>
    <xf numFmtId="49" fontId="26" fillId="5" borderId="9" xfId="29" applyFont="1" applyFill="1" applyBorder="1" applyProtection="1">
      <alignment horizontal="center" vertical="center" wrapText="1"/>
    </xf>
    <xf numFmtId="49" fontId="26" fillId="5" borderId="5" xfId="29" applyFont="1" applyFill="1" applyBorder="1" applyProtection="1">
      <alignment horizontal="center" vertical="center" wrapText="1"/>
    </xf>
    <xf numFmtId="49" fontId="25" fillId="5" borderId="3" xfId="29" applyFont="1" applyFill="1" applyBorder="1" applyProtection="1">
      <alignment horizontal="center" vertical="center" wrapText="1"/>
    </xf>
    <xf numFmtId="49" fontId="25" fillId="5" borderId="6" xfId="29" applyFont="1" applyFill="1" applyBorder="1" applyProtection="1">
      <alignment horizontal="center" vertical="center" wrapText="1"/>
    </xf>
    <xf numFmtId="49" fontId="25" fillId="5" borderId="13" xfId="29" applyFont="1" applyFill="1" applyBorder="1" applyProtection="1">
      <alignment horizontal="center" vertical="center" wrapText="1"/>
    </xf>
    <xf numFmtId="49" fontId="25" fillId="4" borderId="14" xfId="28" applyFont="1" applyFill="1" applyBorder="1" applyProtection="1">
      <alignment horizontal="center" vertical="center" wrapText="1"/>
    </xf>
    <xf numFmtId="49" fontId="25" fillId="4" borderId="15" xfId="28" applyFont="1" applyFill="1" applyBorder="1" applyProtection="1">
      <alignment horizontal="center" vertical="center" wrapText="1"/>
    </xf>
    <xf numFmtId="49" fontId="25" fillId="4" borderId="16" xfId="28" applyFont="1" applyFill="1" applyBorder="1" applyProtection="1">
      <alignment horizontal="center" vertical="center" wrapText="1"/>
    </xf>
    <xf numFmtId="49" fontId="25" fillId="4" borderId="17" xfId="28" applyFont="1" applyFill="1" applyBorder="1" applyProtection="1">
      <alignment horizontal="center" vertical="center" wrapText="1"/>
    </xf>
    <xf numFmtId="49" fontId="25" fillId="4" borderId="18" xfId="28" applyFont="1" applyFill="1" applyBorder="1" applyProtection="1">
      <alignment horizontal="center" vertical="center" wrapText="1"/>
    </xf>
    <xf numFmtId="49" fontId="25" fillId="4" borderId="19" xfId="28" applyFont="1" applyFill="1" applyBorder="1" applyProtection="1">
      <alignment horizontal="center" vertical="center" wrapText="1"/>
    </xf>
    <xf numFmtId="49" fontId="25" fillId="4" borderId="3" xfId="28" applyFont="1" applyFill="1" applyBorder="1" applyProtection="1">
      <alignment horizontal="center" vertical="center" wrapText="1"/>
    </xf>
    <xf numFmtId="49" fontId="25" fillId="4" borderId="6" xfId="28" applyFont="1" applyFill="1" applyBorder="1" applyProtection="1">
      <alignment horizontal="center" vertical="center" wrapText="1"/>
    </xf>
    <xf numFmtId="49" fontId="25" fillId="4" borderId="13" xfId="28" applyFont="1" applyFill="1" applyBorder="1" applyProtection="1">
      <alignment horizontal="center" vertical="center" wrapText="1"/>
    </xf>
    <xf numFmtId="0" fontId="25" fillId="4" borderId="1" xfId="21" applyNumberFormat="1" applyFont="1" applyFill="1" applyProtection="1">
      <alignment horizontal="left"/>
    </xf>
    <xf numFmtId="0" fontId="25" fillId="4" borderId="1" xfId="21" applyFont="1" applyFill="1" applyProtection="1">
      <alignment horizontal="left"/>
      <protection locked="0"/>
    </xf>
    <xf numFmtId="0" fontId="25" fillId="4" borderId="1" xfId="9" applyNumberFormat="1" applyFont="1" applyFill="1" applyProtection="1">
      <alignment horizontal="center"/>
    </xf>
    <xf numFmtId="0" fontId="25" fillId="4" borderId="1" xfId="9" applyFont="1" applyFill="1" applyProtection="1">
      <alignment horizontal="center"/>
      <protection locked="0"/>
    </xf>
    <xf numFmtId="0" fontId="25" fillId="4" borderId="7" xfId="40" applyNumberFormat="1" applyFont="1" applyFill="1" applyProtection="1">
      <alignment horizontal="center"/>
    </xf>
    <xf numFmtId="0" fontId="25" fillId="4" borderId="7" xfId="40" applyFont="1" applyFill="1" applyProtection="1">
      <alignment horizontal="center"/>
      <protection locked="0"/>
    </xf>
    <xf numFmtId="49" fontId="25" fillId="4" borderId="1" xfId="10" applyFont="1" applyFill="1" applyProtection="1">
      <alignment horizontal="center"/>
    </xf>
    <xf numFmtId="49" fontId="25" fillId="4" borderId="1" xfId="10" applyFont="1" applyFill="1" applyProtection="1">
      <alignment horizontal="center"/>
      <protection locked="0"/>
    </xf>
    <xf numFmtId="49" fontId="26" fillId="4" borderId="8" xfId="33" applyFont="1" applyFill="1" applyBorder="1" applyProtection="1">
      <alignment horizontal="center" vertical="center"/>
    </xf>
    <xf numFmtId="49" fontId="26" fillId="4" borderId="9" xfId="33" applyFont="1" applyFill="1" applyBorder="1" applyProtection="1">
      <alignment horizontal="center" vertical="center"/>
    </xf>
    <xf numFmtId="49" fontId="26" fillId="4" borderId="5" xfId="33" applyFont="1" applyFill="1" applyBorder="1" applyProtection="1">
      <alignment horizontal="center" vertical="center"/>
    </xf>
    <xf numFmtId="0" fontId="25" fillId="4" borderId="1" xfId="12" applyNumberFormat="1" applyFont="1" applyFill="1" applyProtection="1">
      <alignment wrapText="1"/>
    </xf>
    <xf numFmtId="0" fontId="25" fillId="4" borderId="1" xfId="11" applyNumberFormat="1" applyFont="1" applyFill="1" applyProtection="1">
      <alignment horizontal="center" wrapText="1"/>
    </xf>
    <xf numFmtId="0" fontId="25" fillId="4" borderId="1" xfId="13" applyNumberFormat="1" applyFont="1" applyFill="1" applyProtection="1">
      <alignment horizontal="left" wrapText="1"/>
    </xf>
    <xf numFmtId="0" fontId="25" fillId="4" borderId="1" xfId="17" applyNumberFormat="1" applyFont="1" applyFill="1" applyProtection="1">
      <alignment horizontal="center" vertical="center"/>
    </xf>
    <xf numFmtId="0" fontId="25" fillId="4" borderId="1" xfId="4" applyNumberFormat="1" applyFont="1" applyFill="1" applyAlignment="1" applyProtection="1">
      <alignment wrapText="1"/>
    </xf>
    <xf numFmtId="0" fontId="25" fillId="4" borderId="1" xfId="30" applyNumberFormat="1" applyFont="1" applyFill="1" applyBorder="1" applyAlignment="1" applyProtection="1">
      <alignment horizontal="center" wrapText="1"/>
    </xf>
    <xf numFmtId="0" fontId="25" fillId="4" borderId="1" xfId="12" applyNumberFormat="1" applyFont="1" applyFill="1" applyAlignment="1" applyProtection="1">
      <alignment horizontal="left" wrapText="1"/>
    </xf>
    <xf numFmtId="0" fontId="25" fillId="4" borderId="1" xfId="13" applyNumberFormat="1" applyFont="1" applyFill="1" applyAlignment="1" applyProtection="1">
      <alignment horizontal="center" vertical="center"/>
    </xf>
    <xf numFmtId="49" fontId="25" fillId="4" borderId="1" xfId="16" applyNumberFormat="1" applyFont="1" applyFill="1" applyAlignment="1" applyProtection="1"/>
    <xf numFmtId="164" fontId="25" fillId="4" borderId="3" xfId="61" applyFont="1" applyFill="1" applyProtection="1">
      <alignment vertical="top"/>
    </xf>
    <xf numFmtId="164" fontId="25" fillId="4" borderId="6" xfId="68" applyFont="1" applyFill="1" applyProtection="1">
      <alignment vertical="top"/>
    </xf>
    <xf numFmtId="164" fontId="32" fillId="4" borderId="3" xfId="61" applyFont="1" applyFill="1" applyProtection="1">
      <alignment vertical="top"/>
    </xf>
  </cellXfs>
  <cellStyles count="117">
    <cellStyle name="br" xfId="97"/>
    <cellStyle name="col" xfId="96"/>
    <cellStyle name="st101" xfId="116"/>
    <cellStyle name="st102" xfId="24"/>
    <cellStyle name="st103" xfId="113"/>
    <cellStyle name="st104" xfId="114"/>
    <cellStyle name="st105" xfId="66"/>
    <cellStyle name="st106" xfId="58"/>
    <cellStyle name="st107" xfId="115"/>
    <cellStyle name="st108" xfId="60"/>
    <cellStyle name="st109" xfId="56"/>
    <cellStyle name="st110" xfId="70"/>
    <cellStyle name="st111" xfId="59"/>
    <cellStyle name="st112" xfId="63"/>
    <cellStyle name="st113" xfId="84"/>
    <cellStyle name="st114" xfId="94"/>
    <cellStyle name="style0" xfId="98"/>
    <cellStyle name="td" xfId="99"/>
    <cellStyle name="tr" xfId="95"/>
    <cellStyle name="xl100" xfId="72"/>
    <cellStyle name="xl101" xfId="73"/>
    <cellStyle name="xl102" xfId="82"/>
    <cellStyle name="xl103" xfId="83"/>
    <cellStyle name="xl104" xfId="112"/>
    <cellStyle name="xl105" xfId="85"/>
    <cellStyle name="xl106" xfId="90"/>
    <cellStyle name="xl107" xfId="89"/>
    <cellStyle name="xl108" xfId="86"/>
    <cellStyle name="xl109" xfId="87"/>
    <cellStyle name="xl110" xfId="80"/>
    <cellStyle name="xl111" xfId="77"/>
    <cellStyle name="xl112" xfId="81"/>
    <cellStyle name="xl113" xfId="78"/>
    <cellStyle name="xl114" xfId="79"/>
    <cellStyle name="xl115" xfId="91"/>
    <cellStyle name="xl116" xfId="92"/>
    <cellStyle name="xl117" xfId="93"/>
    <cellStyle name="xl21" xfId="100"/>
    <cellStyle name="xl22" xfId="1"/>
    <cellStyle name="xl23" xfId="7"/>
    <cellStyle name="xl24" xfId="18"/>
    <cellStyle name="xl25" xfId="25"/>
    <cellStyle name="xl26" xfId="27"/>
    <cellStyle name="xl27" xfId="31"/>
    <cellStyle name="xl28" xfId="32"/>
    <cellStyle name="xl29" xfId="34"/>
    <cellStyle name="xl30" xfId="36"/>
    <cellStyle name="xl31" xfId="51"/>
    <cellStyle name="xl32" xfId="64"/>
    <cellStyle name="xl33" xfId="57"/>
    <cellStyle name="xl34" xfId="38"/>
    <cellStyle name="xl35" xfId="21"/>
    <cellStyle name="xl36" xfId="101"/>
    <cellStyle name="xl37" xfId="2"/>
    <cellStyle name="xl38" xfId="8"/>
    <cellStyle name="xl39" xfId="19"/>
    <cellStyle name="xl40" xfId="23"/>
    <cellStyle name="xl41" xfId="26"/>
    <cellStyle name="xl42" xfId="28"/>
    <cellStyle name="xl43" xfId="65"/>
    <cellStyle name="xl44" xfId="102"/>
    <cellStyle name="xl45" xfId="103"/>
    <cellStyle name="xl46" xfId="39"/>
    <cellStyle name="xl47" xfId="9"/>
    <cellStyle name="xl48" xfId="3"/>
    <cellStyle name="xl49" xfId="14"/>
    <cellStyle name="xl50" xfId="29"/>
    <cellStyle name="xl51" xfId="37"/>
    <cellStyle name="xl52" xfId="52"/>
    <cellStyle name="xl53" xfId="104"/>
    <cellStyle name="xl54" xfId="105"/>
    <cellStyle name="xl55" xfId="40"/>
    <cellStyle name="xl56" xfId="20"/>
    <cellStyle name="xl57" xfId="67"/>
    <cellStyle name="xl58" xfId="106"/>
    <cellStyle name="xl59" xfId="43"/>
    <cellStyle name="xl60" xfId="33"/>
    <cellStyle name="xl61" xfId="44"/>
    <cellStyle name="xl62" xfId="107"/>
    <cellStyle name="xl63" xfId="41"/>
    <cellStyle name="xl64" xfId="10"/>
    <cellStyle name="xl65" xfId="45"/>
    <cellStyle name="xl66" xfId="42"/>
    <cellStyle name="xl67" xfId="15"/>
    <cellStyle name="xl68" xfId="16"/>
    <cellStyle name="xl69" xfId="22"/>
    <cellStyle name="xl70" xfId="108"/>
    <cellStyle name="xl71" xfId="109"/>
    <cellStyle name="xl72" xfId="110"/>
    <cellStyle name="xl73" xfId="30"/>
    <cellStyle name="xl74" xfId="11"/>
    <cellStyle name="xl75" xfId="4"/>
    <cellStyle name="xl76" xfId="12"/>
    <cellStyle name="xl77" xfId="13"/>
    <cellStyle name="xl78" xfId="17"/>
    <cellStyle name="xl79" xfId="35"/>
    <cellStyle name="xl80" xfId="5"/>
    <cellStyle name="xl81" xfId="6"/>
    <cellStyle name="xl82" xfId="111"/>
    <cellStyle name="xl83" xfId="88"/>
    <cellStyle name="xl84" xfId="74"/>
    <cellStyle name="xl85" xfId="46"/>
    <cellStyle name="xl86" xfId="75"/>
    <cellStyle name="xl87" xfId="76"/>
    <cellStyle name="xl88" xfId="71"/>
    <cellStyle name="xl89" xfId="50"/>
    <cellStyle name="xl90" xfId="53"/>
    <cellStyle name="xl91" xfId="68"/>
    <cellStyle name="xl92" xfId="61"/>
    <cellStyle name="xl93" xfId="48"/>
    <cellStyle name="xl94" xfId="47"/>
    <cellStyle name="xl95" xfId="49"/>
    <cellStyle name="xl96" xfId="54"/>
    <cellStyle name="xl97" xfId="55"/>
    <cellStyle name="xl98" xfId="69"/>
    <cellStyle name="xl99" xfId="62"/>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S76"/>
  <sheetViews>
    <sheetView showGridLines="0" tabSelected="1" topLeftCell="AC65" zoomScale="70" zoomScaleNormal="70" workbookViewId="0">
      <pane xSplit="2412" ySplit="3888" topLeftCell="BM1" activePane="bottomRight"/>
      <selection activeCell="T13" sqref="T13"/>
      <selection pane="topRight" activeCell="AH65" sqref="AH1:BV1048576"/>
      <selection pane="bottomLeft" activeCell="AE37" sqref="AE37"/>
      <selection pane="bottomRight" activeCell="BY7" sqref="BY6:BY7"/>
    </sheetView>
  </sheetViews>
  <sheetFormatPr defaultColWidth="9.109375" defaultRowHeight="14.4"/>
  <cols>
    <col min="1" max="1" width="48.109375" style="28" customWidth="1"/>
    <col min="2" max="2" width="8.5546875" style="28" customWidth="1"/>
    <col min="3" max="3" width="21.88671875" style="28" customWidth="1"/>
    <col min="4" max="4" width="14.109375" style="28" customWidth="1"/>
    <col min="5" max="5" width="13.44140625" style="28" customWidth="1"/>
    <col min="6" max="6" width="19.5546875" style="28" customWidth="1"/>
    <col min="7" max="9" width="13.44140625" style="28" customWidth="1"/>
    <col min="10" max="10" width="19.109375" style="28" customWidth="1"/>
    <col min="11" max="11" width="13.44140625" style="28" customWidth="1"/>
    <col min="12" max="12" width="13.6640625" style="28" customWidth="1"/>
    <col min="13" max="13" width="19.88671875" style="28" customWidth="1"/>
    <col min="14" max="16" width="13.6640625" style="28" customWidth="1"/>
    <col min="17" max="17" width="18.109375" style="28" customWidth="1"/>
    <col min="18" max="19" width="13.6640625" style="28" customWidth="1"/>
    <col min="20" max="20" width="20.5546875" style="28" customWidth="1"/>
    <col min="21" max="22" width="13.6640625" style="28" customWidth="1"/>
    <col min="23" max="23" width="19" style="28" customWidth="1"/>
    <col min="24" max="25" width="13.6640625" style="28" customWidth="1"/>
    <col min="26" max="26" width="18.44140625" style="28" customWidth="1"/>
    <col min="27" max="28" width="13.6640625" style="28" customWidth="1"/>
    <col min="29" max="29" width="11.88671875" style="28" customWidth="1"/>
    <col min="30" max="30" width="7.88671875" style="28" customWidth="1"/>
    <col min="31" max="31" width="9" style="28" customWidth="1"/>
    <col min="32" max="33" width="17.109375" style="84" customWidth="1"/>
    <col min="34" max="104" width="17.109375" style="28" customWidth="1"/>
    <col min="105" max="105" width="19.44140625" style="28" customWidth="1"/>
    <col min="106" max="106" width="16" style="28" customWidth="1"/>
    <col min="107" max="107" width="21.33203125" style="28" customWidth="1"/>
    <col min="108" max="111" width="9.109375" style="28" customWidth="1"/>
    <col min="112" max="112" width="21.109375" style="28" customWidth="1"/>
    <col min="113" max="113" width="13.44140625" style="28" customWidth="1"/>
    <col min="114" max="114" width="12.5546875" style="28" customWidth="1"/>
    <col min="115" max="115" width="13.33203125" style="28" customWidth="1"/>
    <col min="116" max="116" width="13.6640625" style="28" customWidth="1"/>
    <col min="117" max="117" width="21.33203125" style="28" customWidth="1"/>
    <col min="118" max="118" width="12.44140625" style="28" customWidth="1"/>
    <col min="119" max="119" width="10.6640625" style="28" customWidth="1"/>
    <col min="120" max="120" width="13.88671875" style="28" customWidth="1"/>
    <col min="121" max="121" width="9.109375" style="28" customWidth="1"/>
    <col min="122" max="122" width="13.33203125" style="28" customWidth="1"/>
    <col min="123" max="123" width="9.109375" style="28" customWidth="1"/>
    <col min="124" max="16384" width="9.109375" style="28"/>
  </cols>
  <sheetData>
    <row r="1" spans="1:123" s="7" customFormat="1" ht="12.75" customHeight="1">
      <c r="A1" s="1"/>
      <c r="B1" s="2"/>
      <c r="C1" s="3"/>
      <c r="D1" s="3"/>
      <c r="E1" s="3"/>
      <c r="F1" s="3"/>
      <c r="G1" s="3"/>
      <c r="H1" s="3"/>
      <c r="I1" s="3"/>
      <c r="J1" s="3"/>
      <c r="K1" s="3"/>
      <c r="L1" s="3"/>
      <c r="M1" s="3"/>
      <c r="N1" s="3"/>
      <c r="O1" s="3"/>
      <c r="P1" s="3"/>
      <c r="Q1" s="3"/>
      <c r="R1" s="3"/>
      <c r="S1" s="3"/>
      <c r="T1" s="3"/>
      <c r="U1" s="3"/>
      <c r="V1" s="3"/>
      <c r="W1" s="3"/>
      <c r="X1" s="3"/>
      <c r="Y1" s="3"/>
      <c r="Z1" s="3"/>
      <c r="AA1" s="3"/>
      <c r="AB1" s="3"/>
      <c r="AC1" s="3"/>
      <c r="AD1" s="2"/>
      <c r="AE1" s="3"/>
      <c r="AF1" s="77"/>
      <c r="AG1" s="77"/>
      <c r="AH1" s="3"/>
      <c r="AI1" s="3"/>
      <c r="AJ1" s="3"/>
      <c r="AK1" s="3"/>
      <c r="AL1" s="3"/>
      <c r="AM1" s="3"/>
      <c r="AN1" s="3"/>
      <c r="AO1" s="102"/>
      <c r="AP1" s="103"/>
      <c r="AQ1" s="103"/>
      <c r="AR1" s="103"/>
      <c r="AS1" s="103"/>
      <c r="AT1" s="1"/>
      <c r="AU1" s="1"/>
      <c r="AV1" s="1"/>
      <c r="AW1" s="1"/>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4"/>
      <c r="CF1" s="5"/>
      <c r="CG1" s="5"/>
      <c r="CH1" s="5"/>
      <c r="CI1" s="5"/>
      <c r="CJ1" s="5"/>
      <c r="CK1" s="5"/>
      <c r="CL1" s="5"/>
      <c r="CM1" s="5"/>
      <c r="CN1" s="5"/>
      <c r="CO1" s="5"/>
      <c r="CP1" s="5"/>
      <c r="CQ1" s="5"/>
      <c r="CR1" s="5"/>
      <c r="CS1" s="5"/>
      <c r="CT1" s="5"/>
      <c r="CU1" s="5"/>
      <c r="CV1" s="5"/>
      <c r="CW1" s="5"/>
      <c r="CX1" s="5"/>
      <c r="CY1" s="5"/>
      <c r="CZ1" s="5" t="s">
        <v>34</v>
      </c>
      <c r="DA1" s="6"/>
      <c r="DB1" s="4"/>
      <c r="DC1" s="4"/>
      <c r="DD1" s="4"/>
      <c r="DE1" s="4"/>
      <c r="DF1" s="4"/>
      <c r="DG1" s="4"/>
      <c r="DH1" s="4"/>
      <c r="DI1" s="4"/>
      <c r="DJ1" s="4"/>
      <c r="DK1" s="4"/>
      <c r="DL1" s="4"/>
      <c r="DM1" s="4"/>
      <c r="DN1" s="4"/>
      <c r="DO1" s="4"/>
      <c r="DP1" s="4"/>
      <c r="DQ1" s="4"/>
      <c r="DR1" s="4"/>
      <c r="DS1" s="4"/>
    </row>
    <row r="2" spans="1:123" s="7" customFormat="1" ht="15" customHeight="1">
      <c r="A2" s="104" t="s">
        <v>227</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3"/>
      <c r="AP2" s="103"/>
      <c r="AQ2" s="103"/>
      <c r="AR2" s="103"/>
      <c r="AS2" s="103"/>
      <c r="AT2" s="169"/>
      <c r="AU2" s="169"/>
      <c r="AV2" s="169"/>
      <c r="AW2" s="169"/>
      <c r="AX2" s="170"/>
      <c r="AY2" s="170"/>
      <c r="AZ2" s="170"/>
      <c r="BA2" s="170"/>
      <c r="BB2" s="171"/>
      <c r="BC2" s="170"/>
      <c r="BD2" s="170"/>
      <c r="BE2" s="170"/>
      <c r="BF2" s="8"/>
      <c r="BG2" s="8"/>
      <c r="BH2" s="8"/>
      <c r="BI2" s="8"/>
      <c r="BJ2" s="8"/>
      <c r="BK2" s="8"/>
      <c r="BL2" s="8"/>
      <c r="BM2" s="8"/>
      <c r="BN2" s="8"/>
      <c r="BO2" s="8"/>
      <c r="BP2" s="8"/>
      <c r="BQ2" s="8"/>
      <c r="BR2" s="8"/>
      <c r="BS2" s="8"/>
      <c r="BT2" s="8"/>
      <c r="BU2" s="8"/>
      <c r="BV2" s="8"/>
      <c r="BW2" s="8"/>
      <c r="BX2" s="8"/>
      <c r="BY2" s="8"/>
      <c r="BZ2" s="8"/>
      <c r="CA2" s="8"/>
      <c r="CB2" s="8"/>
      <c r="CC2" s="8"/>
      <c r="CD2" s="8"/>
      <c r="CE2" s="8"/>
      <c r="CF2" s="9"/>
      <c r="CG2" s="9"/>
      <c r="CH2" s="9"/>
      <c r="CI2" s="9"/>
      <c r="CJ2" s="9"/>
      <c r="CK2" s="9"/>
      <c r="CL2" s="9"/>
      <c r="CM2" s="9"/>
      <c r="CN2" s="9"/>
      <c r="CO2" s="9"/>
      <c r="CP2" s="9"/>
      <c r="CQ2" s="9"/>
      <c r="CR2" s="9"/>
      <c r="CS2" s="9"/>
      <c r="CT2" s="9"/>
      <c r="CU2" s="9"/>
      <c r="CV2" s="9"/>
      <c r="CW2" s="9"/>
      <c r="CX2" s="9"/>
      <c r="CY2" s="9"/>
      <c r="CZ2" s="5" t="s">
        <v>35</v>
      </c>
      <c r="DA2" s="8"/>
      <c r="DB2" s="4"/>
      <c r="DC2" s="4"/>
      <c r="DD2" s="4"/>
      <c r="DE2" s="4"/>
      <c r="DF2" s="4"/>
      <c r="DG2" s="4"/>
      <c r="DH2" s="4"/>
      <c r="DI2" s="4"/>
      <c r="DJ2" s="4"/>
      <c r="DK2" s="4"/>
      <c r="DL2" s="4"/>
      <c r="DM2" s="4"/>
      <c r="DN2" s="4"/>
      <c r="DO2" s="4"/>
      <c r="DP2" s="4"/>
      <c r="DQ2" s="4"/>
      <c r="DR2" s="4"/>
      <c r="DS2" s="4"/>
    </row>
    <row r="3" spans="1:123" s="7" customFormat="1" ht="12.75" customHeight="1">
      <c r="A3" s="105"/>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3"/>
      <c r="AP3" s="103"/>
      <c r="AQ3" s="103"/>
      <c r="AR3" s="103"/>
      <c r="AS3" s="103"/>
      <c r="AT3" s="169"/>
      <c r="AU3" s="169"/>
      <c r="AV3" s="169"/>
      <c r="AW3" s="169"/>
      <c r="AX3" s="172"/>
      <c r="AY3" s="172"/>
      <c r="AZ3" s="172"/>
      <c r="BA3" s="172"/>
      <c r="BB3" s="8"/>
      <c r="BC3" s="172"/>
      <c r="BD3" s="172"/>
      <c r="BE3" s="172"/>
      <c r="BF3" s="8"/>
      <c r="BG3" s="8"/>
      <c r="BH3" s="8"/>
      <c r="BI3" s="8"/>
      <c r="BJ3" s="8"/>
      <c r="BK3" s="8"/>
      <c r="BL3" s="8"/>
      <c r="BM3" s="8"/>
      <c r="BN3" s="8"/>
      <c r="BO3" s="8"/>
      <c r="BP3" s="8"/>
      <c r="BQ3" s="8"/>
      <c r="BR3" s="8"/>
      <c r="BS3" s="8"/>
      <c r="BT3" s="8"/>
      <c r="BU3" s="8"/>
      <c r="BV3" s="8"/>
      <c r="BW3" s="8"/>
      <c r="BX3" s="8"/>
      <c r="BY3" s="8"/>
      <c r="BZ3" s="8"/>
      <c r="CA3" s="8"/>
      <c r="CB3" s="8"/>
      <c r="CC3" s="8"/>
      <c r="CD3" s="8"/>
      <c r="CE3" s="8"/>
      <c r="CF3" s="9"/>
      <c r="CG3" s="9"/>
      <c r="CH3" s="9"/>
      <c r="CI3" s="9"/>
      <c r="CJ3" s="9"/>
      <c r="CK3" s="9"/>
      <c r="CL3" s="9"/>
      <c r="CM3" s="9"/>
      <c r="CN3" s="9"/>
      <c r="CO3" s="9"/>
      <c r="CP3" s="9"/>
      <c r="CQ3" s="9"/>
      <c r="CR3" s="9"/>
      <c r="CS3" s="9"/>
      <c r="CT3" s="9"/>
      <c r="CU3" s="9"/>
      <c r="CV3" s="9"/>
      <c r="CW3" s="9"/>
      <c r="CX3" s="9"/>
      <c r="CY3" s="9"/>
      <c r="CZ3" s="5" t="s">
        <v>36</v>
      </c>
      <c r="DA3" s="8"/>
      <c r="DB3" s="4"/>
      <c r="DC3" s="4"/>
      <c r="DD3" s="4"/>
      <c r="DE3" s="4"/>
      <c r="DF3" s="4"/>
      <c r="DG3" s="4"/>
      <c r="DH3" s="4"/>
      <c r="DI3" s="4"/>
      <c r="DJ3" s="4"/>
      <c r="DK3" s="4"/>
      <c r="DL3" s="4"/>
      <c r="DM3" s="4"/>
      <c r="DN3" s="4"/>
      <c r="DO3" s="4"/>
      <c r="DP3" s="4"/>
      <c r="DQ3" s="4"/>
      <c r="DR3" s="4"/>
      <c r="DS3" s="4"/>
    </row>
    <row r="4" spans="1:123" s="7" customFormat="1" ht="12.75" customHeight="1">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78"/>
      <c r="AG4" s="78"/>
      <c r="AH4" s="97"/>
      <c r="AI4" s="97"/>
      <c r="AJ4" s="97"/>
      <c r="AK4" s="97"/>
      <c r="AL4" s="97"/>
      <c r="AM4" s="97"/>
      <c r="AN4" s="97"/>
      <c r="AO4" s="103"/>
      <c r="AP4" s="103"/>
      <c r="AQ4" s="103"/>
      <c r="AR4" s="103"/>
      <c r="AS4" s="103"/>
      <c r="AT4" s="169"/>
      <c r="AU4" s="169"/>
      <c r="AV4" s="169"/>
      <c r="AW4" s="169"/>
      <c r="AX4" s="172"/>
      <c r="AY4" s="172"/>
      <c r="AZ4" s="172"/>
      <c r="BA4" s="172"/>
      <c r="BB4" s="8"/>
      <c r="BC4" s="172"/>
      <c r="BD4" s="172"/>
      <c r="BE4" s="172"/>
      <c r="BF4" s="8"/>
      <c r="BG4" s="8"/>
      <c r="BH4" s="8"/>
      <c r="BI4" s="8"/>
      <c r="BJ4" s="8"/>
      <c r="BK4" s="8"/>
      <c r="BL4" s="8"/>
      <c r="BM4" s="8"/>
      <c r="BN4" s="8"/>
      <c r="BO4" s="8"/>
      <c r="BP4" s="8"/>
      <c r="BQ4" s="8"/>
      <c r="BR4" s="8"/>
      <c r="BS4" s="8"/>
      <c r="BT4" s="8"/>
      <c r="BU4" s="8"/>
      <c r="BV4" s="8"/>
      <c r="BW4" s="8"/>
      <c r="BX4" s="8"/>
      <c r="BY4" s="8"/>
      <c r="BZ4" s="8"/>
      <c r="CA4" s="8"/>
      <c r="CB4" s="8"/>
      <c r="CC4" s="8"/>
      <c r="CD4" s="8"/>
      <c r="CE4" s="8"/>
      <c r="CF4" s="9"/>
      <c r="CG4" s="9"/>
      <c r="CH4" s="9"/>
      <c r="CI4" s="9"/>
      <c r="CJ4" s="9"/>
      <c r="CK4" s="9"/>
      <c r="CL4" s="9"/>
      <c r="CM4" s="9"/>
      <c r="CN4" s="9"/>
      <c r="CO4" s="9"/>
      <c r="CP4" s="9"/>
      <c r="CQ4" s="9"/>
      <c r="CR4" s="9"/>
      <c r="CS4" s="9"/>
      <c r="CT4" s="9"/>
      <c r="CU4" s="9"/>
      <c r="CV4" s="9"/>
      <c r="CW4" s="9"/>
      <c r="CX4" s="9"/>
      <c r="CY4" s="9"/>
      <c r="CZ4" s="5"/>
      <c r="DA4" s="8"/>
      <c r="DB4" s="4"/>
      <c r="DC4" s="4"/>
      <c r="DD4" s="4"/>
      <c r="DE4" s="4"/>
      <c r="DF4" s="4"/>
      <c r="DG4" s="4"/>
      <c r="DH4" s="4"/>
      <c r="DI4" s="4"/>
      <c r="DJ4" s="4"/>
      <c r="DK4" s="4"/>
      <c r="DL4" s="4"/>
      <c r="DM4" s="4"/>
      <c r="DN4" s="4"/>
      <c r="DO4" s="4"/>
      <c r="DP4" s="4"/>
      <c r="DQ4" s="4"/>
      <c r="DR4" s="4"/>
      <c r="DS4" s="4"/>
    </row>
    <row r="5" spans="1:123" s="7" customFormat="1" ht="12.75" customHeight="1">
      <c r="A5" s="11"/>
      <c r="B5" s="12"/>
      <c r="C5" s="8"/>
      <c r="D5" s="13"/>
      <c r="E5" s="14"/>
      <c r="F5" s="14"/>
      <c r="G5" s="14"/>
      <c r="H5" s="14"/>
      <c r="I5" s="14"/>
      <c r="J5" s="8"/>
      <c r="K5" s="15"/>
      <c r="L5" s="4"/>
      <c r="M5" s="4"/>
      <c r="N5" s="15"/>
      <c r="O5" s="8"/>
      <c r="P5" s="8"/>
      <c r="Q5" s="8"/>
      <c r="R5" s="16"/>
      <c r="S5" s="17" t="s">
        <v>248</v>
      </c>
      <c r="T5" s="18"/>
      <c r="U5" s="16"/>
      <c r="V5" s="16"/>
      <c r="W5" s="8"/>
      <c r="X5" s="8"/>
      <c r="Y5" s="8"/>
      <c r="Z5" s="8"/>
      <c r="AA5" s="8"/>
      <c r="AB5" s="8"/>
      <c r="AC5" s="8"/>
      <c r="AD5" s="19"/>
      <c r="AE5" s="8"/>
      <c r="AF5" s="79"/>
      <c r="AG5" s="79"/>
      <c r="AH5" s="8"/>
      <c r="AI5" s="8"/>
      <c r="AJ5" s="8"/>
      <c r="AK5" s="8"/>
      <c r="AL5" s="8"/>
      <c r="AM5" s="8"/>
      <c r="AN5" s="8"/>
      <c r="AO5" s="103"/>
      <c r="AP5" s="103"/>
      <c r="AQ5" s="103"/>
      <c r="AR5" s="103"/>
      <c r="AS5" s="103"/>
      <c r="AT5" s="169"/>
      <c r="AU5" s="169"/>
      <c r="AV5" s="169"/>
      <c r="AW5" s="169"/>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9"/>
      <c r="CG5" s="9"/>
      <c r="CH5" s="9"/>
      <c r="CI5" s="9"/>
      <c r="CJ5" s="9"/>
      <c r="CK5" s="9"/>
      <c r="CL5" s="9"/>
      <c r="CM5" s="9"/>
      <c r="CN5" s="9"/>
      <c r="CO5" s="9"/>
      <c r="CP5" s="9"/>
      <c r="CQ5" s="9"/>
      <c r="CR5" s="9"/>
      <c r="CS5" s="9"/>
      <c r="CT5" s="9"/>
      <c r="CU5" s="9"/>
      <c r="CV5" s="9"/>
      <c r="CW5" s="9"/>
      <c r="CX5" s="9"/>
      <c r="CY5" s="9"/>
      <c r="CZ5" s="9"/>
      <c r="DA5" s="8"/>
      <c r="DB5" s="4"/>
      <c r="DC5" s="4"/>
      <c r="DD5" s="4"/>
      <c r="DE5" s="4"/>
      <c r="DF5" s="4"/>
      <c r="DG5" s="4"/>
      <c r="DH5" s="4"/>
      <c r="DI5" s="4"/>
      <c r="DJ5" s="4"/>
      <c r="DK5" s="4"/>
      <c r="DL5" s="4"/>
      <c r="DM5" s="4"/>
      <c r="DN5" s="4"/>
      <c r="DO5" s="4"/>
      <c r="DP5" s="4"/>
      <c r="DQ5" s="4"/>
      <c r="DR5" s="4"/>
      <c r="DS5" s="4"/>
    </row>
    <row r="6" spans="1:123" s="7" customFormat="1" ht="12.75" customHeight="1">
      <c r="A6" s="11"/>
      <c r="B6" s="12"/>
      <c r="C6" s="8"/>
      <c r="D6" s="13"/>
      <c r="E6" s="14"/>
      <c r="F6" s="14"/>
      <c r="G6" s="14"/>
      <c r="H6" s="14"/>
      <c r="I6" s="14"/>
      <c r="J6" s="8"/>
      <c r="K6" s="15"/>
      <c r="L6" s="4"/>
      <c r="M6" s="4"/>
      <c r="N6" s="15"/>
      <c r="O6" s="8"/>
      <c r="P6" s="8"/>
      <c r="Q6" s="8"/>
      <c r="R6" s="16"/>
      <c r="S6" s="17"/>
      <c r="T6" s="18"/>
      <c r="U6" s="16"/>
      <c r="V6" s="16"/>
      <c r="W6" s="8"/>
      <c r="X6" s="8"/>
      <c r="Y6" s="8"/>
      <c r="Z6" s="8"/>
      <c r="AA6" s="8"/>
      <c r="AB6" s="8"/>
      <c r="AC6" s="8"/>
      <c r="AD6" s="19"/>
      <c r="AE6" s="8"/>
      <c r="AF6" s="79"/>
      <c r="AG6" s="79"/>
      <c r="AH6" s="8"/>
      <c r="AI6" s="8"/>
      <c r="AJ6" s="8"/>
      <c r="AK6" s="8"/>
      <c r="AL6" s="8"/>
      <c r="AM6" s="8"/>
      <c r="AN6" s="8"/>
      <c r="AO6" s="103"/>
      <c r="AP6" s="103"/>
      <c r="AQ6" s="103"/>
      <c r="AR6" s="103"/>
      <c r="AS6" s="103"/>
      <c r="AT6" s="169"/>
      <c r="AU6" s="169"/>
      <c r="AV6" s="169"/>
      <c r="AW6" s="169"/>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9"/>
      <c r="CG6" s="9"/>
      <c r="CH6" s="9"/>
      <c r="CI6" s="9"/>
      <c r="CJ6" s="9"/>
      <c r="CK6" s="9"/>
      <c r="CL6" s="9"/>
      <c r="CM6" s="9"/>
      <c r="CN6" s="9"/>
      <c r="CO6" s="9"/>
      <c r="CP6" s="9"/>
      <c r="CQ6" s="9"/>
      <c r="CR6" s="9"/>
      <c r="CS6" s="9"/>
      <c r="CT6" s="9"/>
      <c r="CU6" s="9"/>
      <c r="CV6" s="9"/>
      <c r="CW6" s="9"/>
      <c r="CX6" s="9"/>
      <c r="CY6" s="9"/>
      <c r="CZ6" s="9"/>
      <c r="DA6" s="8"/>
      <c r="DB6" s="4"/>
      <c r="DC6" s="4"/>
      <c r="DD6" s="4"/>
      <c r="DE6" s="4"/>
      <c r="DF6" s="4"/>
      <c r="DG6" s="4"/>
      <c r="DH6" s="4"/>
      <c r="DI6" s="4"/>
      <c r="DJ6" s="4"/>
      <c r="DK6" s="4"/>
      <c r="DL6" s="4"/>
      <c r="DM6" s="4"/>
      <c r="DN6" s="4"/>
      <c r="DO6" s="4"/>
      <c r="DP6" s="4"/>
      <c r="DQ6" s="4"/>
      <c r="DR6" s="4"/>
      <c r="DS6" s="4"/>
    </row>
    <row r="7" spans="1:123" s="7" customFormat="1" ht="12.75" customHeight="1">
      <c r="A7" s="11"/>
      <c r="B7" s="12"/>
      <c r="C7" s="8"/>
      <c r="D7" s="13"/>
      <c r="E7" s="14"/>
      <c r="F7" s="14"/>
      <c r="G7" s="14"/>
      <c r="H7" s="14"/>
      <c r="I7" s="14"/>
      <c r="J7" s="8"/>
      <c r="K7" s="15"/>
      <c r="L7" s="4"/>
      <c r="M7" s="4"/>
      <c r="N7" s="15"/>
      <c r="O7" s="8"/>
      <c r="P7" s="8"/>
      <c r="Q7" s="8"/>
      <c r="R7" s="16"/>
      <c r="S7" s="17"/>
      <c r="T7" s="18"/>
      <c r="U7" s="16"/>
      <c r="V7" s="16"/>
      <c r="W7" s="8"/>
      <c r="X7" s="8"/>
      <c r="Y7" s="8"/>
      <c r="Z7" s="8"/>
      <c r="AA7" s="8"/>
      <c r="AB7" s="8"/>
      <c r="AC7" s="8"/>
      <c r="AD7" s="19"/>
      <c r="AE7" s="8"/>
      <c r="AF7" s="79"/>
      <c r="AG7" s="79"/>
      <c r="AH7" s="8"/>
      <c r="AI7" s="8"/>
      <c r="AJ7" s="8"/>
      <c r="AK7" s="8"/>
      <c r="AL7" s="8"/>
      <c r="AM7" s="8"/>
      <c r="AN7" s="8"/>
      <c r="AO7" s="103"/>
      <c r="AP7" s="103"/>
      <c r="AQ7" s="103"/>
      <c r="AR7" s="103"/>
      <c r="AS7" s="103"/>
      <c r="AT7" s="169"/>
      <c r="AU7" s="169"/>
      <c r="AV7" s="169"/>
      <c r="AW7" s="169"/>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9"/>
      <c r="CG7" s="9"/>
      <c r="CH7" s="9"/>
      <c r="CI7" s="9"/>
      <c r="CJ7" s="9"/>
      <c r="CK7" s="9"/>
      <c r="CL7" s="9"/>
      <c r="CM7" s="9"/>
      <c r="CN7" s="9"/>
      <c r="CO7" s="9"/>
      <c r="CP7" s="9"/>
      <c r="CQ7" s="9"/>
      <c r="CR7" s="9"/>
      <c r="CS7" s="9"/>
      <c r="CT7" s="9"/>
      <c r="CU7" s="9"/>
      <c r="CV7" s="9"/>
      <c r="CW7" s="9"/>
      <c r="CX7" s="9"/>
      <c r="CY7" s="9"/>
      <c r="CZ7" s="9"/>
      <c r="DA7" s="8"/>
      <c r="DB7" s="4"/>
      <c r="DC7" s="4"/>
      <c r="DD7" s="4"/>
      <c r="DE7" s="4"/>
      <c r="DF7" s="4"/>
      <c r="DG7" s="4"/>
      <c r="DH7" s="4"/>
      <c r="DI7" s="4"/>
      <c r="DJ7" s="4"/>
      <c r="DK7" s="4"/>
      <c r="DL7" s="4"/>
      <c r="DM7" s="4"/>
      <c r="DN7" s="4"/>
      <c r="DO7" s="4"/>
      <c r="DP7" s="4"/>
      <c r="DQ7" s="4"/>
      <c r="DR7" s="4"/>
      <c r="DS7" s="4"/>
    </row>
    <row r="8" spans="1:123" s="7" customFormat="1" ht="15" customHeight="1">
      <c r="A8" s="98" t="s">
        <v>228</v>
      </c>
      <c r="B8" s="99"/>
      <c r="C8" s="99"/>
      <c r="D8" s="99"/>
      <c r="E8" s="99"/>
      <c r="F8" s="99"/>
      <c r="G8" s="99"/>
      <c r="H8" s="99"/>
      <c r="I8" s="99"/>
      <c r="J8" s="99"/>
      <c r="K8" s="99"/>
      <c r="L8" s="99"/>
      <c r="M8" s="99"/>
      <c r="N8" s="99"/>
      <c r="O8" s="99"/>
      <c r="P8" s="99"/>
      <c r="Q8" s="99"/>
      <c r="R8" s="99"/>
      <c r="S8" s="99"/>
      <c r="T8" s="99"/>
      <c r="U8" s="99"/>
      <c r="V8" s="99"/>
      <c r="W8" s="99"/>
      <c r="X8" s="99"/>
      <c r="Y8" s="99"/>
      <c r="Z8" s="99"/>
      <c r="AA8" s="99"/>
      <c r="AB8" s="99"/>
      <c r="AC8" s="99"/>
      <c r="AD8" s="99"/>
      <c r="AE8" s="99"/>
      <c r="AF8" s="99"/>
      <c r="AG8" s="99"/>
      <c r="AH8" s="99"/>
      <c r="AI8" s="99"/>
      <c r="AJ8" s="99"/>
      <c r="AK8" s="99"/>
      <c r="AL8" s="99"/>
      <c r="AM8" s="99"/>
      <c r="AN8" s="99"/>
      <c r="AO8" s="103"/>
      <c r="AP8" s="103"/>
      <c r="AQ8" s="103"/>
      <c r="AR8" s="103"/>
      <c r="AS8" s="103"/>
      <c r="AT8" s="173"/>
      <c r="AU8" s="173"/>
      <c r="AV8" s="173"/>
      <c r="AW8" s="173"/>
      <c r="AX8" s="174"/>
      <c r="AY8" s="174"/>
      <c r="AZ8" s="174"/>
      <c r="BA8" s="174"/>
      <c r="BB8" s="175"/>
      <c r="BC8" s="174"/>
      <c r="BD8" s="174"/>
      <c r="BE8" s="174"/>
      <c r="BF8" s="8"/>
      <c r="BG8" s="8"/>
      <c r="BH8" s="8"/>
      <c r="BI8" s="8"/>
      <c r="BJ8" s="8"/>
      <c r="BK8" s="8"/>
      <c r="BL8" s="8"/>
      <c r="BM8" s="8"/>
      <c r="BN8" s="8"/>
      <c r="BO8" s="8"/>
      <c r="BP8" s="8"/>
      <c r="BQ8" s="8"/>
      <c r="BR8" s="8"/>
      <c r="BS8" s="8"/>
      <c r="BT8" s="8"/>
      <c r="BU8" s="8"/>
      <c r="BV8" s="8"/>
      <c r="BW8" s="8"/>
      <c r="BX8" s="8"/>
      <c r="BY8" s="8"/>
      <c r="BZ8" s="8"/>
      <c r="CA8" s="8"/>
      <c r="CB8" s="8"/>
      <c r="CC8" s="8"/>
      <c r="CD8" s="8"/>
      <c r="CE8" s="8"/>
      <c r="CF8" s="20"/>
      <c r="CG8" s="20"/>
      <c r="CH8" s="20"/>
      <c r="CI8" s="20"/>
      <c r="CJ8" s="20"/>
      <c r="CK8" s="20"/>
      <c r="CL8" s="20"/>
      <c r="CM8" s="20"/>
      <c r="CN8" s="20"/>
      <c r="CO8" s="20"/>
      <c r="CP8" s="20"/>
      <c r="CQ8" s="20"/>
      <c r="CR8" s="20"/>
      <c r="CS8" s="20"/>
      <c r="CT8" s="20"/>
      <c r="CU8" s="20"/>
      <c r="CV8" s="20"/>
      <c r="CW8" s="20"/>
      <c r="CX8" s="20"/>
      <c r="CY8" s="20"/>
      <c r="CZ8" s="21" t="s">
        <v>35</v>
      </c>
      <c r="DA8" s="8"/>
      <c r="DB8" s="22"/>
      <c r="DC8" s="22"/>
      <c r="DD8" s="22"/>
      <c r="DE8" s="22"/>
      <c r="DF8" s="22"/>
      <c r="DG8" s="22"/>
      <c r="DH8" s="22"/>
      <c r="DI8" s="22"/>
      <c r="DJ8" s="22"/>
      <c r="DK8" s="22"/>
      <c r="DL8" s="22"/>
      <c r="DM8" s="22"/>
      <c r="DN8" s="22"/>
      <c r="DO8" s="22"/>
      <c r="DP8" s="22"/>
      <c r="DQ8" s="22"/>
      <c r="DR8" s="22"/>
      <c r="DS8" s="22"/>
    </row>
    <row r="9" spans="1:123" s="7" customFormat="1" ht="12.75" customHeight="1">
      <c r="A9" s="99"/>
      <c r="B9" s="99"/>
      <c r="C9" s="99"/>
      <c r="D9" s="99"/>
      <c r="E9" s="99"/>
      <c r="F9" s="99"/>
      <c r="G9" s="99"/>
      <c r="H9" s="99"/>
      <c r="I9" s="99"/>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103"/>
      <c r="AP9" s="103"/>
      <c r="AQ9" s="103"/>
      <c r="AR9" s="103"/>
      <c r="AS9" s="103"/>
      <c r="AT9" s="173"/>
      <c r="AU9" s="173"/>
      <c r="AV9" s="173"/>
      <c r="AW9" s="173"/>
      <c r="AX9" s="176"/>
      <c r="AY9" s="176"/>
      <c r="AZ9" s="176"/>
      <c r="BA9" s="176"/>
      <c r="BB9" s="8"/>
      <c r="BC9" s="176"/>
      <c r="BD9" s="176"/>
      <c r="BE9" s="176"/>
      <c r="BF9" s="8"/>
      <c r="BG9" s="8"/>
      <c r="BH9" s="8"/>
      <c r="BI9" s="8"/>
      <c r="BJ9" s="8"/>
      <c r="BK9" s="8"/>
      <c r="BL9" s="8"/>
      <c r="BM9" s="8"/>
      <c r="BN9" s="8"/>
      <c r="BO9" s="8"/>
      <c r="BP9" s="8"/>
      <c r="BQ9" s="8"/>
      <c r="BR9" s="8"/>
      <c r="BS9" s="8"/>
      <c r="BT9" s="8"/>
      <c r="BU9" s="8"/>
      <c r="BV9" s="8"/>
      <c r="BW9" s="8"/>
      <c r="BX9" s="8"/>
      <c r="BY9" s="8"/>
      <c r="BZ9" s="8"/>
      <c r="CA9" s="8"/>
      <c r="CB9" s="8"/>
      <c r="CC9" s="8"/>
      <c r="CD9" s="8"/>
      <c r="CE9" s="8"/>
      <c r="CF9" s="20"/>
      <c r="CG9" s="20"/>
      <c r="CH9" s="20"/>
      <c r="CI9" s="20"/>
      <c r="CJ9" s="20"/>
      <c r="CK9" s="20"/>
      <c r="CL9" s="20"/>
      <c r="CM9" s="20"/>
      <c r="CN9" s="20"/>
      <c r="CO9" s="20"/>
      <c r="CP9" s="20"/>
      <c r="CQ9" s="20"/>
      <c r="CR9" s="20"/>
      <c r="CS9" s="20"/>
      <c r="CT9" s="20"/>
      <c r="CU9" s="20"/>
      <c r="CV9" s="20"/>
      <c r="CW9" s="20"/>
      <c r="CX9" s="20"/>
      <c r="CY9" s="20"/>
      <c r="CZ9" s="21" t="s">
        <v>36</v>
      </c>
      <c r="DA9" s="8"/>
      <c r="DB9" s="22"/>
      <c r="DC9" s="22"/>
      <c r="DD9" s="22"/>
      <c r="DE9" s="22"/>
      <c r="DF9" s="22"/>
      <c r="DG9" s="22"/>
      <c r="DH9" s="22"/>
      <c r="DI9" s="22"/>
      <c r="DJ9" s="22"/>
      <c r="DK9" s="22"/>
      <c r="DL9" s="22"/>
      <c r="DM9" s="22"/>
      <c r="DN9" s="22"/>
      <c r="DO9" s="22"/>
      <c r="DP9" s="22"/>
      <c r="DQ9" s="22"/>
      <c r="DR9" s="22"/>
      <c r="DS9" s="22"/>
    </row>
    <row r="10" spans="1:123" s="7" customFormat="1" ht="12.75" customHeight="1">
      <c r="A10" s="11"/>
      <c r="B10" s="23"/>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23"/>
      <c r="AE10" s="8"/>
      <c r="AF10" s="79"/>
      <c r="AG10" s="79"/>
      <c r="AH10" s="8"/>
      <c r="AI10" s="8"/>
      <c r="AJ10" s="8"/>
      <c r="AK10" s="8"/>
      <c r="AL10" s="8"/>
      <c r="AM10" s="8"/>
      <c r="AN10" s="8"/>
      <c r="AO10" s="103"/>
      <c r="AP10" s="103"/>
      <c r="AQ10" s="103"/>
      <c r="AR10" s="103"/>
      <c r="AS10" s="103"/>
      <c r="AT10" s="11"/>
      <c r="AU10" s="11"/>
      <c r="AV10" s="11"/>
      <c r="AW10" s="11"/>
      <c r="AX10" s="8"/>
      <c r="AY10" s="8"/>
      <c r="AZ10" s="8"/>
      <c r="BA10" s="8"/>
      <c r="BB10" s="19"/>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5"/>
      <c r="DA10" s="8"/>
      <c r="DB10" s="4"/>
      <c r="DC10" s="4"/>
      <c r="DD10" s="4"/>
      <c r="DE10" s="4"/>
      <c r="DF10" s="4"/>
      <c r="DG10" s="4"/>
      <c r="DH10" s="4"/>
      <c r="DI10" s="4"/>
      <c r="DJ10" s="4"/>
      <c r="DK10" s="4"/>
      <c r="DL10" s="4"/>
      <c r="DM10" s="4"/>
      <c r="DN10" s="4"/>
      <c r="DO10" s="4"/>
      <c r="DP10" s="4"/>
      <c r="DQ10" s="4"/>
      <c r="DR10" s="4"/>
      <c r="DS10" s="4"/>
    </row>
    <row r="11" spans="1:123" s="7" customFormat="1" ht="15.15" customHeight="1">
      <c r="A11" s="24" t="s">
        <v>229</v>
      </c>
      <c r="B11" s="100" t="s">
        <v>230</v>
      </c>
      <c r="C11" s="101"/>
      <c r="D11" s="101"/>
      <c r="E11" s="101"/>
      <c r="F11" s="101"/>
      <c r="G11" s="101"/>
      <c r="H11" s="101"/>
      <c r="I11" s="101"/>
      <c r="J11" s="101"/>
      <c r="K11" s="8"/>
      <c r="L11" s="8"/>
      <c r="M11" s="8"/>
      <c r="N11" s="8"/>
      <c r="O11" s="8"/>
      <c r="P11" s="8"/>
      <c r="Q11" s="8"/>
      <c r="R11" s="8"/>
      <c r="S11" s="8"/>
      <c r="T11" s="8"/>
      <c r="U11" s="8"/>
      <c r="V11" s="8"/>
      <c r="W11" s="8"/>
      <c r="X11" s="8"/>
      <c r="Y11" s="8"/>
      <c r="Z11" s="8"/>
      <c r="AA11" s="8"/>
      <c r="AB11" s="8"/>
      <c r="AC11" s="8"/>
      <c r="AD11" s="25"/>
      <c r="AE11" s="8"/>
      <c r="AF11" s="79"/>
      <c r="AG11" s="79"/>
      <c r="AH11" s="8"/>
      <c r="AI11" s="8"/>
      <c r="AJ11" s="8"/>
      <c r="AK11" s="8"/>
      <c r="AL11" s="8"/>
      <c r="AM11" s="8"/>
      <c r="AN11" s="8"/>
      <c r="AO11" s="96"/>
      <c r="AP11" s="96"/>
      <c r="AQ11" s="96"/>
      <c r="AR11" s="96"/>
      <c r="AS11" s="96"/>
      <c r="AT11" s="173"/>
      <c r="AU11" s="173"/>
      <c r="AV11" s="173"/>
      <c r="AW11" s="173"/>
      <c r="AX11" s="8"/>
      <c r="AY11" s="8"/>
      <c r="AZ11" s="8"/>
      <c r="BA11" s="8"/>
      <c r="BB11" s="177"/>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22"/>
      <c r="DC11" s="22"/>
      <c r="DD11" s="22"/>
      <c r="DE11" s="22"/>
      <c r="DF11" s="22"/>
      <c r="DG11" s="22"/>
      <c r="DH11" s="22"/>
      <c r="DI11" s="22"/>
      <c r="DJ11" s="22"/>
      <c r="DK11" s="22"/>
      <c r="DL11" s="22"/>
      <c r="DM11" s="22"/>
      <c r="DN11" s="22"/>
      <c r="DO11" s="22"/>
      <c r="DP11" s="22"/>
      <c r="DQ11" s="22"/>
      <c r="DR11" s="22"/>
      <c r="DS11" s="22"/>
    </row>
    <row r="12" spans="1:123" s="7" customFormat="1" ht="12.75" customHeight="1">
      <c r="A12" s="24" t="s">
        <v>0</v>
      </c>
      <c r="B12" s="25"/>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25"/>
      <c r="AE12" s="8"/>
      <c r="AF12" s="79"/>
      <c r="AG12" s="79"/>
      <c r="AH12" s="8"/>
      <c r="AI12" s="8"/>
      <c r="AJ12" s="8"/>
      <c r="AK12" s="8"/>
      <c r="AL12" s="8"/>
      <c r="AM12" s="8"/>
      <c r="AN12" s="8"/>
      <c r="AO12" s="8"/>
      <c r="AP12" s="8"/>
      <c r="AQ12" s="8"/>
      <c r="AR12" s="8"/>
      <c r="AS12" s="8"/>
      <c r="AT12" s="8"/>
      <c r="AU12" s="8"/>
      <c r="AV12" s="8"/>
      <c r="AW12" s="8"/>
      <c r="AX12" s="8"/>
      <c r="AY12" s="8"/>
      <c r="AZ12" s="8"/>
      <c r="BA12" s="8"/>
      <c r="BB12" s="95"/>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22"/>
      <c r="DC12" s="22"/>
      <c r="DD12" s="22"/>
      <c r="DE12" s="22"/>
      <c r="DF12" s="22"/>
      <c r="DG12" s="22"/>
      <c r="DH12" s="22"/>
      <c r="DI12" s="22"/>
      <c r="DJ12" s="22"/>
      <c r="DK12" s="22"/>
      <c r="DL12" s="22"/>
      <c r="DM12" s="22"/>
      <c r="DN12" s="22"/>
      <c r="DO12" s="22"/>
      <c r="DP12" s="22"/>
      <c r="DQ12" s="22"/>
      <c r="DR12" s="22"/>
      <c r="DS12" s="22"/>
    </row>
    <row r="13" spans="1:123" s="7" customFormat="1" ht="12.75" customHeight="1">
      <c r="A13" s="1"/>
      <c r="B13" s="27"/>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27"/>
      <c r="AE13" s="3"/>
      <c r="AF13" s="77"/>
      <c r="AG13" s="77"/>
      <c r="AH13" s="3"/>
      <c r="AI13" s="3"/>
      <c r="AJ13" s="3"/>
      <c r="AK13" s="3"/>
      <c r="AL13" s="3"/>
      <c r="AM13" s="3"/>
      <c r="AN13" s="3"/>
      <c r="AO13" s="3"/>
      <c r="AP13" s="3"/>
      <c r="AQ13" s="3"/>
      <c r="AR13" s="3"/>
      <c r="AS13" s="3"/>
      <c r="AT13" s="3"/>
      <c r="AU13" s="3"/>
      <c r="AV13" s="3"/>
      <c r="AW13" s="3"/>
      <c r="AX13" s="3"/>
      <c r="AY13" s="3"/>
      <c r="AZ13" s="3"/>
      <c r="BA13" s="3"/>
      <c r="BB13" s="2"/>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4"/>
      <c r="DC13" s="4"/>
      <c r="DD13" s="4"/>
      <c r="DE13" s="4"/>
      <c r="DF13" s="4"/>
      <c r="DG13" s="4"/>
      <c r="DH13" s="4"/>
      <c r="DI13" s="4"/>
      <c r="DJ13" s="4"/>
      <c r="DK13" s="4"/>
      <c r="DL13" s="4"/>
      <c r="DM13" s="4"/>
      <c r="DN13" s="4"/>
      <c r="DO13" s="4"/>
      <c r="DP13" s="4"/>
      <c r="DQ13" s="4"/>
      <c r="DR13" s="4"/>
      <c r="DS13" s="4"/>
    </row>
    <row r="14" spans="1:123" ht="12.75" customHeight="1">
      <c r="A14" s="1"/>
      <c r="B14" s="27"/>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27"/>
      <c r="AE14" s="3"/>
      <c r="AF14" s="77"/>
      <c r="AG14" s="77"/>
      <c r="AH14" s="3"/>
      <c r="AI14" s="3"/>
      <c r="AJ14" s="3"/>
      <c r="AK14" s="3"/>
      <c r="AL14" s="3"/>
      <c r="AM14" s="3"/>
      <c r="AN14" s="3"/>
      <c r="AO14" s="3"/>
      <c r="AP14" s="3"/>
      <c r="AQ14" s="3"/>
      <c r="AR14" s="3"/>
      <c r="AS14" s="3"/>
      <c r="AT14" s="3"/>
      <c r="AU14" s="3"/>
      <c r="AV14" s="3"/>
      <c r="AW14" s="3"/>
      <c r="AX14" s="3"/>
      <c r="AY14" s="3"/>
      <c r="AZ14" s="3"/>
      <c r="BA14" s="3"/>
      <c r="BB14" s="2"/>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4"/>
      <c r="DC14" s="4"/>
      <c r="DD14" s="4"/>
      <c r="DE14" s="4"/>
      <c r="DF14" s="4"/>
      <c r="DG14" s="4"/>
      <c r="DH14" s="4"/>
      <c r="DI14" s="4"/>
      <c r="DJ14" s="4"/>
      <c r="DK14" s="4"/>
      <c r="DL14" s="4"/>
      <c r="DM14" s="4"/>
      <c r="DN14" s="4"/>
      <c r="DO14" s="4"/>
      <c r="DP14" s="4"/>
      <c r="DQ14" s="4"/>
      <c r="DR14" s="4"/>
      <c r="DS14" s="4"/>
    </row>
    <row r="15" spans="1:123" ht="27.75" customHeight="1">
      <c r="A15" s="29"/>
      <c r="B15" s="155" t="s">
        <v>1</v>
      </c>
      <c r="C15" s="112" t="s">
        <v>2</v>
      </c>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4"/>
      <c r="AC15" s="106" t="s">
        <v>3</v>
      </c>
      <c r="AD15" s="149" t="s">
        <v>4</v>
      </c>
      <c r="AE15" s="150"/>
      <c r="AF15" s="112" t="s">
        <v>37</v>
      </c>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4"/>
      <c r="BJ15" s="112" t="s">
        <v>38</v>
      </c>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4"/>
      <c r="CN15" s="112" t="s">
        <v>39</v>
      </c>
      <c r="CO15" s="113"/>
      <c r="CP15" s="113"/>
      <c r="CQ15" s="113"/>
      <c r="CR15" s="113"/>
      <c r="CS15" s="113"/>
      <c r="CT15" s="113"/>
      <c r="CU15" s="113"/>
      <c r="CV15" s="113"/>
      <c r="CW15" s="113"/>
      <c r="CX15" s="113"/>
      <c r="CY15" s="113"/>
      <c r="CZ15" s="113"/>
      <c r="DA15" s="113"/>
      <c r="DB15" s="114"/>
      <c r="DC15" s="112" t="s">
        <v>40</v>
      </c>
      <c r="DD15" s="113"/>
      <c r="DE15" s="113"/>
      <c r="DF15" s="113"/>
      <c r="DG15" s="113"/>
      <c r="DH15" s="113"/>
      <c r="DI15" s="113"/>
      <c r="DJ15" s="113"/>
      <c r="DK15" s="113"/>
      <c r="DL15" s="113"/>
      <c r="DM15" s="113"/>
      <c r="DN15" s="113"/>
      <c r="DO15" s="113"/>
      <c r="DP15" s="113"/>
      <c r="DQ15" s="114"/>
      <c r="DR15" s="106" t="s">
        <v>5</v>
      </c>
      <c r="DS15" s="4"/>
    </row>
    <row r="16" spans="1:123" ht="15" customHeight="1">
      <c r="A16" s="30"/>
      <c r="B16" s="156"/>
      <c r="C16" s="118"/>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20"/>
      <c r="AC16" s="107"/>
      <c r="AD16" s="151"/>
      <c r="AE16" s="152"/>
      <c r="AF16" s="115"/>
      <c r="AG16" s="116"/>
      <c r="AH16" s="116"/>
      <c r="AI16" s="116"/>
      <c r="AJ16" s="116"/>
      <c r="AK16" s="116"/>
      <c r="AL16" s="116"/>
      <c r="AM16" s="116"/>
      <c r="AN16" s="116"/>
      <c r="AO16" s="116"/>
      <c r="AP16" s="116"/>
      <c r="AQ16" s="116"/>
      <c r="AR16" s="116"/>
      <c r="AS16" s="116"/>
      <c r="AT16" s="116"/>
      <c r="AU16" s="116"/>
      <c r="AV16" s="116"/>
      <c r="AW16" s="116"/>
      <c r="AX16" s="116"/>
      <c r="AY16" s="116"/>
      <c r="AZ16" s="116"/>
      <c r="BA16" s="116"/>
      <c r="BB16" s="116"/>
      <c r="BC16" s="116"/>
      <c r="BD16" s="116"/>
      <c r="BE16" s="116"/>
      <c r="BF16" s="116"/>
      <c r="BG16" s="116"/>
      <c r="BH16" s="116"/>
      <c r="BI16" s="117"/>
      <c r="BJ16" s="115"/>
      <c r="BK16" s="116"/>
      <c r="BL16" s="116"/>
      <c r="BM16" s="116"/>
      <c r="BN16" s="116"/>
      <c r="BO16" s="116"/>
      <c r="BP16" s="116"/>
      <c r="BQ16" s="116"/>
      <c r="BR16" s="116"/>
      <c r="BS16" s="116"/>
      <c r="BT16" s="116"/>
      <c r="BU16" s="116"/>
      <c r="BV16" s="116"/>
      <c r="BW16" s="116"/>
      <c r="BX16" s="116"/>
      <c r="BY16" s="116"/>
      <c r="BZ16" s="116"/>
      <c r="CA16" s="116"/>
      <c r="CB16" s="116"/>
      <c r="CC16" s="116"/>
      <c r="CD16" s="116"/>
      <c r="CE16" s="116"/>
      <c r="CF16" s="116"/>
      <c r="CG16" s="116"/>
      <c r="CH16" s="116"/>
      <c r="CI16" s="116"/>
      <c r="CJ16" s="116"/>
      <c r="CK16" s="116"/>
      <c r="CL16" s="116"/>
      <c r="CM16" s="117"/>
      <c r="CN16" s="115"/>
      <c r="CO16" s="116"/>
      <c r="CP16" s="116"/>
      <c r="CQ16" s="116"/>
      <c r="CR16" s="116"/>
      <c r="CS16" s="116"/>
      <c r="CT16" s="116"/>
      <c r="CU16" s="116"/>
      <c r="CV16" s="116"/>
      <c r="CW16" s="116"/>
      <c r="CX16" s="116"/>
      <c r="CY16" s="116"/>
      <c r="CZ16" s="116"/>
      <c r="DA16" s="116"/>
      <c r="DB16" s="117"/>
      <c r="DC16" s="115"/>
      <c r="DD16" s="116"/>
      <c r="DE16" s="116"/>
      <c r="DF16" s="116"/>
      <c r="DG16" s="116"/>
      <c r="DH16" s="116"/>
      <c r="DI16" s="116"/>
      <c r="DJ16" s="116"/>
      <c r="DK16" s="116"/>
      <c r="DL16" s="116"/>
      <c r="DM16" s="116"/>
      <c r="DN16" s="116"/>
      <c r="DO16" s="116"/>
      <c r="DP16" s="116"/>
      <c r="DQ16" s="117"/>
      <c r="DR16" s="107"/>
      <c r="DS16" s="4"/>
    </row>
    <row r="17" spans="1:123" ht="12.75" customHeight="1">
      <c r="A17" s="30"/>
      <c r="B17" s="156"/>
      <c r="C17" s="109" t="s">
        <v>6</v>
      </c>
      <c r="D17" s="110"/>
      <c r="E17" s="110"/>
      <c r="F17" s="110"/>
      <c r="G17" s="110"/>
      <c r="H17" s="110"/>
      <c r="I17" s="110"/>
      <c r="J17" s="110"/>
      <c r="K17" s="110"/>
      <c r="L17" s="110"/>
      <c r="M17" s="110"/>
      <c r="N17" s="110"/>
      <c r="O17" s="110"/>
      <c r="P17" s="110"/>
      <c r="Q17" s="110"/>
      <c r="R17" s="110"/>
      <c r="S17" s="110"/>
      <c r="T17" s="110"/>
      <c r="U17" s="110"/>
      <c r="V17" s="111"/>
      <c r="W17" s="109" t="s">
        <v>7</v>
      </c>
      <c r="X17" s="110"/>
      <c r="Y17" s="110"/>
      <c r="Z17" s="110"/>
      <c r="AA17" s="110"/>
      <c r="AB17" s="111"/>
      <c r="AC17" s="107"/>
      <c r="AD17" s="151"/>
      <c r="AE17" s="152"/>
      <c r="AF17" s="118"/>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20"/>
      <c r="BJ17" s="118"/>
      <c r="BK17" s="119"/>
      <c r="BL17" s="119"/>
      <c r="BM17" s="119"/>
      <c r="BN17" s="119"/>
      <c r="BO17" s="119"/>
      <c r="BP17" s="119"/>
      <c r="BQ17" s="119"/>
      <c r="BR17" s="119"/>
      <c r="BS17" s="119"/>
      <c r="BT17" s="119"/>
      <c r="BU17" s="119"/>
      <c r="BV17" s="119"/>
      <c r="BW17" s="119"/>
      <c r="BX17" s="119"/>
      <c r="BY17" s="119"/>
      <c r="BZ17" s="119"/>
      <c r="CA17" s="119"/>
      <c r="CB17" s="119"/>
      <c r="CC17" s="119"/>
      <c r="CD17" s="119"/>
      <c r="CE17" s="119"/>
      <c r="CF17" s="119"/>
      <c r="CG17" s="119"/>
      <c r="CH17" s="119"/>
      <c r="CI17" s="119"/>
      <c r="CJ17" s="119"/>
      <c r="CK17" s="119"/>
      <c r="CL17" s="119"/>
      <c r="CM17" s="120"/>
      <c r="CN17" s="118"/>
      <c r="CO17" s="119"/>
      <c r="CP17" s="119"/>
      <c r="CQ17" s="119"/>
      <c r="CR17" s="119"/>
      <c r="CS17" s="119"/>
      <c r="CT17" s="119"/>
      <c r="CU17" s="119"/>
      <c r="CV17" s="119"/>
      <c r="CW17" s="119"/>
      <c r="CX17" s="119"/>
      <c r="CY17" s="119"/>
      <c r="CZ17" s="119"/>
      <c r="DA17" s="119"/>
      <c r="DB17" s="120"/>
      <c r="DC17" s="118"/>
      <c r="DD17" s="119"/>
      <c r="DE17" s="119"/>
      <c r="DF17" s="119"/>
      <c r="DG17" s="119"/>
      <c r="DH17" s="119"/>
      <c r="DI17" s="119"/>
      <c r="DJ17" s="119"/>
      <c r="DK17" s="119"/>
      <c r="DL17" s="119"/>
      <c r="DM17" s="119"/>
      <c r="DN17" s="119"/>
      <c r="DO17" s="119"/>
      <c r="DP17" s="119"/>
      <c r="DQ17" s="120"/>
      <c r="DR17" s="107"/>
      <c r="DS17" s="4"/>
    </row>
    <row r="18" spans="1:123" s="33" customFormat="1" ht="52.5" customHeight="1">
      <c r="A18" s="31" t="s">
        <v>8</v>
      </c>
      <c r="B18" s="156"/>
      <c r="C18" s="166" t="s">
        <v>9</v>
      </c>
      <c r="D18" s="167"/>
      <c r="E18" s="168"/>
      <c r="F18" s="136" t="s">
        <v>10</v>
      </c>
      <c r="G18" s="137"/>
      <c r="H18" s="137"/>
      <c r="I18" s="138"/>
      <c r="J18" s="136" t="s">
        <v>11</v>
      </c>
      <c r="K18" s="137"/>
      <c r="L18" s="138"/>
      <c r="M18" s="136" t="s">
        <v>12</v>
      </c>
      <c r="N18" s="137"/>
      <c r="O18" s="137"/>
      <c r="P18" s="138"/>
      <c r="Q18" s="136" t="s">
        <v>13</v>
      </c>
      <c r="R18" s="137"/>
      <c r="S18" s="138"/>
      <c r="T18" s="136" t="s">
        <v>14</v>
      </c>
      <c r="U18" s="137"/>
      <c r="V18" s="138"/>
      <c r="W18" s="136" t="s">
        <v>15</v>
      </c>
      <c r="X18" s="137"/>
      <c r="Y18" s="138"/>
      <c r="Z18" s="136" t="s">
        <v>16</v>
      </c>
      <c r="AA18" s="137"/>
      <c r="AB18" s="138"/>
      <c r="AC18" s="107"/>
      <c r="AD18" s="153"/>
      <c r="AE18" s="154"/>
      <c r="AF18" s="143" t="s">
        <v>239</v>
      </c>
      <c r="AG18" s="144"/>
      <c r="AH18" s="144"/>
      <c r="AI18" s="144"/>
      <c r="AJ18" s="144"/>
      <c r="AK18" s="144"/>
      <c r="AL18" s="144"/>
      <c r="AM18" s="144"/>
      <c r="AN18" s="144"/>
      <c r="AO18" s="145"/>
      <c r="AP18" s="136" t="s">
        <v>243</v>
      </c>
      <c r="AQ18" s="137"/>
      <c r="AR18" s="137"/>
      <c r="AS18" s="137"/>
      <c r="AT18" s="138"/>
      <c r="AU18" s="136" t="s">
        <v>244</v>
      </c>
      <c r="AV18" s="137"/>
      <c r="AW18" s="137"/>
      <c r="AX18" s="137"/>
      <c r="AY18" s="138"/>
      <c r="AZ18" s="136" t="s">
        <v>245</v>
      </c>
      <c r="BA18" s="137"/>
      <c r="BB18" s="137"/>
      <c r="BC18" s="137"/>
      <c r="BD18" s="137"/>
      <c r="BE18" s="137"/>
      <c r="BF18" s="137"/>
      <c r="BG18" s="137"/>
      <c r="BH18" s="137"/>
      <c r="BI18" s="138"/>
      <c r="BJ18" s="136" t="s">
        <v>239</v>
      </c>
      <c r="BK18" s="137"/>
      <c r="BL18" s="137"/>
      <c r="BM18" s="137"/>
      <c r="BN18" s="137"/>
      <c r="BO18" s="137"/>
      <c r="BP18" s="137"/>
      <c r="BQ18" s="137"/>
      <c r="BR18" s="137"/>
      <c r="BS18" s="138"/>
      <c r="BT18" s="136" t="s">
        <v>243</v>
      </c>
      <c r="BU18" s="137"/>
      <c r="BV18" s="137"/>
      <c r="BW18" s="137"/>
      <c r="BX18" s="138"/>
      <c r="BY18" s="136" t="s">
        <v>244</v>
      </c>
      <c r="BZ18" s="137"/>
      <c r="CA18" s="137"/>
      <c r="CB18" s="137"/>
      <c r="CC18" s="138"/>
      <c r="CD18" s="136" t="s">
        <v>245</v>
      </c>
      <c r="CE18" s="137"/>
      <c r="CF18" s="137"/>
      <c r="CG18" s="137"/>
      <c r="CH18" s="137"/>
      <c r="CI18" s="137"/>
      <c r="CJ18" s="137"/>
      <c r="CK18" s="137"/>
      <c r="CL18" s="137"/>
      <c r="CM18" s="138"/>
      <c r="CN18" s="112" t="s">
        <v>239</v>
      </c>
      <c r="CO18" s="113"/>
      <c r="CP18" s="113"/>
      <c r="CQ18" s="113"/>
      <c r="CR18" s="114"/>
      <c r="CS18" s="121" t="s">
        <v>243</v>
      </c>
      <c r="CT18" s="122"/>
      <c r="CU18" s="122"/>
      <c r="CV18" s="122"/>
      <c r="CW18" s="123"/>
      <c r="CX18" s="121" t="s">
        <v>244</v>
      </c>
      <c r="CY18" s="122"/>
      <c r="CZ18" s="122"/>
      <c r="DA18" s="122"/>
      <c r="DB18" s="123"/>
      <c r="DC18" s="121" t="s">
        <v>239</v>
      </c>
      <c r="DD18" s="122"/>
      <c r="DE18" s="122"/>
      <c r="DF18" s="122"/>
      <c r="DG18" s="123"/>
      <c r="DH18" s="121" t="s">
        <v>243</v>
      </c>
      <c r="DI18" s="122"/>
      <c r="DJ18" s="122"/>
      <c r="DK18" s="122"/>
      <c r="DL18" s="123"/>
      <c r="DM18" s="121" t="s">
        <v>244</v>
      </c>
      <c r="DN18" s="122"/>
      <c r="DO18" s="122"/>
      <c r="DP18" s="122"/>
      <c r="DQ18" s="123"/>
      <c r="DR18" s="107"/>
      <c r="DS18" s="32"/>
    </row>
    <row r="19" spans="1:123" ht="64.5" customHeight="1">
      <c r="A19" s="34"/>
      <c r="B19" s="156"/>
      <c r="C19" s="106" t="s">
        <v>17</v>
      </c>
      <c r="D19" s="106" t="s">
        <v>18</v>
      </c>
      <c r="E19" s="106" t="s">
        <v>19</v>
      </c>
      <c r="F19" s="106" t="s">
        <v>17</v>
      </c>
      <c r="G19" s="106" t="s">
        <v>18</v>
      </c>
      <c r="H19" s="106" t="s">
        <v>19</v>
      </c>
      <c r="I19" s="106" t="s">
        <v>20</v>
      </c>
      <c r="J19" s="106" t="s">
        <v>17</v>
      </c>
      <c r="K19" s="106" t="s">
        <v>21</v>
      </c>
      <c r="L19" s="106" t="s">
        <v>19</v>
      </c>
      <c r="M19" s="106" t="s">
        <v>17</v>
      </c>
      <c r="N19" s="106" t="s">
        <v>21</v>
      </c>
      <c r="O19" s="106" t="s">
        <v>19</v>
      </c>
      <c r="P19" s="106" t="s">
        <v>20</v>
      </c>
      <c r="Q19" s="106" t="s">
        <v>17</v>
      </c>
      <c r="R19" s="106" t="s">
        <v>21</v>
      </c>
      <c r="S19" s="106" t="s">
        <v>19</v>
      </c>
      <c r="T19" s="106" t="s">
        <v>17</v>
      </c>
      <c r="U19" s="106" t="s">
        <v>21</v>
      </c>
      <c r="V19" s="106" t="s">
        <v>19</v>
      </c>
      <c r="W19" s="106" t="s">
        <v>17</v>
      </c>
      <c r="X19" s="106" t="s">
        <v>18</v>
      </c>
      <c r="Y19" s="106" t="s">
        <v>19</v>
      </c>
      <c r="Z19" s="106" t="s">
        <v>17</v>
      </c>
      <c r="AA19" s="106" t="s">
        <v>21</v>
      </c>
      <c r="AB19" s="106" t="s">
        <v>19</v>
      </c>
      <c r="AC19" s="107"/>
      <c r="AD19" s="155" t="s">
        <v>22</v>
      </c>
      <c r="AE19" s="155" t="s">
        <v>23</v>
      </c>
      <c r="AF19" s="141" t="s">
        <v>24</v>
      </c>
      <c r="AG19" s="142"/>
      <c r="AH19" s="109" t="s">
        <v>41</v>
      </c>
      <c r="AI19" s="111"/>
      <c r="AJ19" s="109" t="s">
        <v>42</v>
      </c>
      <c r="AK19" s="111"/>
      <c r="AL19" s="109" t="s">
        <v>43</v>
      </c>
      <c r="AM19" s="111"/>
      <c r="AN19" s="109" t="s">
        <v>44</v>
      </c>
      <c r="AO19" s="111"/>
      <c r="AP19" s="106" t="s">
        <v>24</v>
      </c>
      <c r="AQ19" s="106" t="s">
        <v>41</v>
      </c>
      <c r="AR19" s="106" t="s">
        <v>42</v>
      </c>
      <c r="AS19" s="106" t="s">
        <v>43</v>
      </c>
      <c r="AT19" s="106" t="s">
        <v>44</v>
      </c>
      <c r="AU19" s="106" t="s">
        <v>24</v>
      </c>
      <c r="AV19" s="106" t="s">
        <v>41</v>
      </c>
      <c r="AW19" s="106" t="s">
        <v>42</v>
      </c>
      <c r="AX19" s="106" t="s">
        <v>43</v>
      </c>
      <c r="AY19" s="106" t="s">
        <v>44</v>
      </c>
      <c r="AZ19" s="112" t="s">
        <v>45</v>
      </c>
      <c r="BA19" s="113"/>
      <c r="BB19" s="113"/>
      <c r="BC19" s="113"/>
      <c r="BD19" s="114"/>
      <c r="BE19" s="130" t="s">
        <v>26</v>
      </c>
      <c r="BF19" s="131"/>
      <c r="BG19" s="131"/>
      <c r="BH19" s="131"/>
      <c r="BI19" s="132"/>
      <c r="BJ19" s="130" t="s">
        <v>24</v>
      </c>
      <c r="BK19" s="132"/>
      <c r="BL19" s="112" t="s">
        <v>41</v>
      </c>
      <c r="BM19" s="114"/>
      <c r="BN19" s="121" t="s">
        <v>42</v>
      </c>
      <c r="BO19" s="123"/>
      <c r="BP19" s="112" t="s">
        <v>43</v>
      </c>
      <c r="BQ19" s="114"/>
      <c r="BR19" s="121" t="s">
        <v>44</v>
      </c>
      <c r="BS19" s="123"/>
      <c r="BT19" s="106" t="s">
        <v>24</v>
      </c>
      <c r="BU19" s="106" t="s">
        <v>41</v>
      </c>
      <c r="BV19" s="106" t="s">
        <v>42</v>
      </c>
      <c r="BW19" s="106" t="s">
        <v>43</v>
      </c>
      <c r="BX19" s="106" t="s">
        <v>44</v>
      </c>
      <c r="BY19" s="106" t="s">
        <v>24</v>
      </c>
      <c r="BZ19" s="106" t="s">
        <v>41</v>
      </c>
      <c r="CA19" s="106" t="s">
        <v>42</v>
      </c>
      <c r="CB19" s="106" t="s">
        <v>43</v>
      </c>
      <c r="CC19" s="106" t="s">
        <v>44</v>
      </c>
      <c r="CD19" s="130" t="s">
        <v>25</v>
      </c>
      <c r="CE19" s="131"/>
      <c r="CF19" s="131"/>
      <c r="CG19" s="131"/>
      <c r="CH19" s="132"/>
      <c r="CI19" s="130" t="s">
        <v>26</v>
      </c>
      <c r="CJ19" s="131"/>
      <c r="CK19" s="131"/>
      <c r="CL19" s="131"/>
      <c r="CM19" s="132"/>
      <c r="CN19" s="115"/>
      <c r="CO19" s="116"/>
      <c r="CP19" s="116"/>
      <c r="CQ19" s="116"/>
      <c r="CR19" s="117"/>
      <c r="CS19" s="124"/>
      <c r="CT19" s="125"/>
      <c r="CU19" s="125"/>
      <c r="CV19" s="125"/>
      <c r="CW19" s="126"/>
      <c r="CX19" s="124"/>
      <c r="CY19" s="125"/>
      <c r="CZ19" s="125"/>
      <c r="DA19" s="125"/>
      <c r="DB19" s="126"/>
      <c r="DC19" s="124"/>
      <c r="DD19" s="125"/>
      <c r="DE19" s="125"/>
      <c r="DF19" s="125"/>
      <c r="DG19" s="126"/>
      <c r="DH19" s="124"/>
      <c r="DI19" s="125"/>
      <c r="DJ19" s="125"/>
      <c r="DK19" s="125"/>
      <c r="DL19" s="126"/>
      <c r="DM19" s="124"/>
      <c r="DN19" s="125"/>
      <c r="DO19" s="125"/>
      <c r="DP19" s="125"/>
      <c r="DQ19" s="126"/>
      <c r="DR19" s="107"/>
      <c r="DS19" s="4"/>
    </row>
    <row r="20" spans="1:123" ht="12.75" customHeight="1">
      <c r="A20" s="30"/>
      <c r="B20" s="156"/>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56"/>
      <c r="AE20" s="156"/>
      <c r="AF20" s="146" t="s">
        <v>46</v>
      </c>
      <c r="AG20" s="146" t="s">
        <v>27</v>
      </c>
      <c r="AH20" s="106" t="s">
        <v>46</v>
      </c>
      <c r="AI20" s="106" t="s">
        <v>27</v>
      </c>
      <c r="AJ20" s="106" t="s">
        <v>46</v>
      </c>
      <c r="AK20" s="106" t="s">
        <v>27</v>
      </c>
      <c r="AL20" s="106" t="s">
        <v>46</v>
      </c>
      <c r="AM20" s="106" t="s">
        <v>27</v>
      </c>
      <c r="AN20" s="106" t="s">
        <v>46</v>
      </c>
      <c r="AO20" s="106" t="s">
        <v>27</v>
      </c>
      <c r="AP20" s="107"/>
      <c r="AQ20" s="107"/>
      <c r="AR20" s="107"/>
      <c r="AS20" s="107"/>
      <c r="AT20" s="107"/>
      <c r="AU20" s="107"/>
      <c r="AV20" s="107"/>
      <c r="AW20" s="107"/>
      <c r="AX20" s="107"/>
      <c r="AY20" s="107"/>
      <c r="AZ20" s="118"/>
      <c r="BA20" s="119"/>
      <c r="BB20" s="119"/>
      <c r="BC20" s="119"/>
      <c r="BD20" s="120"/>
      <c r="BE20" s="133"/>
      <c r="BF20" s="134"/>
      <c r="BG20" s="134"/>
      <c r="BH20" s="134"/>
      <c r="BI20" s="135"/>
      <c r="BJ20" s="133"/>
      <c r="BK20" s="135"/>
      <c r="BL20" s="118"/>
      <c r="BM20" s="120"/>
      <c r="BN20" s="127"/>
      <c r="BO20" s="129"/>
      <c r="BP20" s="118"/>
      <c r="BQ20" s="120"/>
      <c r="BR20" s="127"/>
      <c r="BS20" s="129"/>
      <c r="BT20" s="107"/>
      <c r="BU20" s="107"/>
      <c r="BV20" s="107"/>
      <c r="BW20" s="107"/>
      <c r="BX20" s="107"/>
      <c r="BY20" s="107"/>
      <c r="BZ20" s="107"/>
      <c r="CA20" s="107"/>
      <c r="CB20" s="107"/>
      <c r="CC20" s="107"/>
      <c r="CD20" s="133"/>
      <c r="CE20" s="134"/>
      <c r="CF20" s="134"/>
      <c r="CG20" s="134"/>
      <c r="CH20" s="135"/>
      <c r="CI20" s="133"/>
      <c r="CJ20" s="134"/>
      <c r="CK20" s="134"/>
      <c r="CL20" s="134"/>
      <c r="CM20" s="135"/>
      <c r="CN20" s="118"/>
      <c r="CO20" s="119"/>
      <c r="CP20" s="119"/>
      <c r="CQ20" s="119"/>
      <c r="CR20" s="120"/>
      <c r="CS20" s="127"/>
      <c r="CT20" s="128"/>
      <c r="CU20" s="128"/>
      <c r="CV20" s="128"/>
      <c r="CW20" s="129"/>
      <c r="CX20" s="127"/>
      <c r="CY20" s="128"/>
      <c r="CZ20" s="128"/>
      <c r="DA20" s="128"/>
      <c r="DB20" s="129"/>
      <c r="DC20" s="127"/>
      <c r="DD20" s="128"/>
      <c r="DE20" s="128"/>
      <c r="DF20" s="128"/>
      <c r="DG20" s="129"/>
      <c r="DH20" s="127"/>
      <c r="DI20" s="128"/>
      <c r="DJ20" s="128"/>
      <c r="DK20" s="128"/>
      <c r="DL20" s="129"/>
      <c r="DM20" s="127"/>
      <c r="DN20" s="128"/>
      <c r="DO20" s="128"/>
      <c r="DP20" s="128"/>
      <c r="DQ20" s="129"/>
      <c r="DR20" s="107"/>
      <c r="DS20" s="4"/>
    </row>
    <row r="21" spans="1:123" ht="12.75" customHeight="1">
      <c r="A21" s="30"/>
      <c r="B21" s="156"/>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56"/>
      <c r="AE21" s="156"/>
      <c r="AF21" s="147"/>
      <c r="AG21" s="147"/>
      <c r="AH21" s="107"/>
      <c r="AI21" s="107"/>
      <c r="AJ21" s="107"/>
      <c r="AK21" s="107"/>
      <c r="AL21" s="107"/>
      <c r="AM21" s="107"/>
      <c r="AN21" s="107"/>
      <c r="AO21" s="107"/>
      <c r="AP21" s="107"/>
      <c r="AQ21" s="107"/>
      <c r="AR21" s="107"/>
      <c r="AS21" s="107"/>
      <c r="AT21" s="107"/>
      <c r="AU21" s="107"/>
      <c r="AV21" s="107"/>
      <c r="AW21" s="107"/>
      <c r="AX21" s="107"/>
      <c r="AY21" s="107"/>
      <c r="AZ21" s="106" t="s">
        <v>24</v>
      </c>
      <c r="BA21" s="106" t="s">
        <v>47</v>
      </c>
      <c r="BB21" s="106" t="s">
        <v>42</v>
      </c>
      <c r="BC21" s="106" t="s">
        <v>43</v>
      </c>
      <c r="BD21" s="106" t="s">
        <v>44</v>
      </c>
      <c r="BE21" s="106" t="s">
        <v>24</v>
      </c>
      <c r="BF21" s="106" t="s">
        <v>47</v>
      </c>
      <c r="BG21" s="106" t="s">
        <v>42</v>
      </c>
      <c r="BH21" s="106" t="s">
        <v>43</v>
      </c>
      <c r="BI21" s="106" t="s">
        <v>44</v>
      </c>
      <c r="BJ21" s="106" t="s">
        <v>46</v>
      </c>
      <c r="BK21" s="106" t="s">
        <v>27</v>
      </c>
      <c r="BL21" s="106" t="s">
        <v>46</v>
      </c>
      <c r="BM21" s="106" t="s">
        <v>27</v>
      </c>
      <c r="BN21" s="106" t="s">
        <v>46</v>
      </c>
      <c r="BO21" s="106" t="s">
        <v>27</v>
      </c>
      <c r="BP21" s="106" t="s">
        <v>46</v>
      </c>
      <c r="BQ21" s="106" t="s">
        <v>27</v>
      </c>
      <c r="BR21" s="106" t="s">
        <v>46</v>
      </c>
      <c r="BS21" s="106" t="s">
        <v>27</v>
      </c>
      <c r="BT21" s="107"/>
      <c r="BU21" s="107"/>
      <c r="BV21" s="107"/>
      <c r="BW21" s="107"/>
      <c r="BX21" s="107"/>
      <c r="BY21" s="107"/>
      <c r="BZ21" s="107"/>
      <c r="CA21" s="107"/>
      <c r="CB21" s="107"/>
      <c r="CC21" s="107"/>
      <c r="CD21" s="106" t="s">
        <v>24</v>
      </c>
      <c r="CE21" s="106" t="s">
        <v>48</v>
      </c>
      <c r="CF21" s="106" t="s">
        <v>42</v>
      </c>
      <c r="CG21" s="106" t="s">
        <v>43</v>
      </c>
      <c r="CH21" s="106" t="s">
        <v>44</v>
      </c>
      <c r="CI21" s="106" t="s">
        <v>24</v>
      </c>
      <c r="CJ21" s="106" t="s">
        <v>48</v>
      </c>
      <c r="CK21" s="106" t="s">
        <v>42</v>
      </c>
      <c r="CL21" s="106" t="s">
        <v>43</v>
      </c>
      <c r="CM21" s="106" t="s">
        <v>44</v>
      </c>
      <c r="CN21" s="106" t="s">
        <v>24</v>
      </c>
      <c r="CO21" s="106" t="s">
        <v>48</v>
      </c>
      <c r="CP21" s="106" t="s">
        <v>42</v>
      </c>
      <c r="CQ21" s="106" t="s">
        <v>43</v>
      </c>
      <c r="CR21" s="106" t="s">
        <v>44</v>
      </c>
      <c r="CS21" s="106" t="s">
        <v>24</v>
      </c>
      <c r="CT21" s="106" t="s">
        <v>48</v>
      </c>
      <c r="CU21" s="106" t="s">
        <v>42</v>
      </c>
      <c r="CV21" s="106" t="s">
        <v>43</v>
      </c>
      <c r="CW21" s="106" t="s">
        <v>44</v>
      </c>
      <c r="CX21" s="106" t="s">
        <v>24</v>
      </c>
      <c r="CY21" s="106" t="s">
        <v>48</v>
      </c>
      <c r="CZ21" s="106" t="s">
        <v>42</v>
      </c>
      <c r="DA21" s="106" t="s">
        <v>43</v>
      </c>
      <c r="DB21" s="106" t="s">
        <v>44</v>
      </c>
      <c r="DC21" s="106" t="s">
        <v>24</v>
      </c>
      <c r="DD21" s="106" t="s">
        <v>48</v>
      </c>
      <c r="DE21" s="106" t="s">
        <v>42</v>
      </c>
      <c r="DF21" s="106" t="s">
        <v>43</v>
      </c>
      <c r="DG21" s="106" t="s">
        <v>44</v>
      </c>
      <c r="DH21" s="106" t="s">
        <v>24</v>
      </c>
      <c r="DI21" s="106" t="s">
        <v>48</v>
      </c>
      <c r="DJ21" s="106" t="s">
        <v>42</v>
      </c>
      <c r="DK21" s="106" t="s">
        <v>43</v>
      </c>
      <c r="DL21" s="106" t="s">
        <v>44</v>
      </c>
      <c r="DM21" s="106" t="s">
        <v>24</v>
      </c>
      <c r="DN21" s="106" t="s">
        <v>48</v>
      </c>
      <c r="DO21" s="106" t="s">
        <v>42</v>
      </c>
      <c r="DP21" s="106" t="s">
        <v>43</v>
      </c>
      <c r="DQ21" s="106" t="s">
        <v>44</v>
      </c>
      <c r="DR21" s="107"/>
      <c r="DS21" s="4"/>
    </row>
    <row r="22" spans="1:123" ht="12.75" customHeight="1">
      <c r="A22" s="30"/>
      <c r="B22" s="156"/>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56"/>
      <c r="AE22" s="156"/>
      <c r="AF22" s="147"/>
      <c r="AG22" s="147"/>
      <c r="AH22" s="107"/>
      <c r="AI22" s="107"/>
      <c r="AJ22" s="107"/>
      <c r="AK22" s="107"/>
      <c r="AL22" s="107"/>
      <c r="AM22" s="107"/>
      <c r="AN22" s="107"/>
      <c r="AO22" s="107"/>
      <c r="AP22" s="107"/>
      <c r="AQ22" s="107"/>
      <c r="AR22" s="107"/>
      <c r="AS22" s="107"/>
      <c r="AT22" s="107"/>
      <c r="AU22" s="107"/>
      <c r="AV22" s="107"/>
      <c r="AW22" s="107"/>
      <c r="AX22" s="107"/>
      <c r="AY22" s="107"/>
      <c r="AZ22" s="107"/>
      <c r="BA22" s="107"/>
      <c r="BB22" s="107"/>
      <c r="BC22" s="107"/>
      <c r="BD22" s="107"/>
      <c r="BE22" s="107"/>
      <c r="BF22" s="107"/>
      <c r="BG22" s="107"/>
      <c r="BH22" s="107"/>
      <c r="BI22" s="107"/>
      <c r="BJ22" s="107"/>
      <c r="BK22" s="107"/>
      <c r="BL22" s="107"/>
      <c r="BM22" s="107"/>
      <c r="BN22" s="107"/>
      <c r="BO22" s="107"/>
      <c r="BP22" s="107"/>
      <c r="BQ22" s="107"/>
      <c r="BR22" s="107"/>
      <c r="BS22" s="107"/>
      <c r="BT22" s="107"/>
      <c r="BU22" s="107"/>
      <c r="BV22" s="107"/>
      <c r="BW22" s="107"/>
      <c r="BX22" s="107"/>
      <c r="BY22" s="107"/>
      <c r="BZ22" s="107"/>
      <c r="CA22" s="107"/>
      <c r="CB22" s="107"/>
      <c r="CC22" s="107"/>
      <c r="CD22" s="107"/>
      <c r="CE22" s="107"/>
      <c r="CF22" s="107"/>
      <c r="CG22" s="107"/>
      <c r="CH22" s="107"/>
      <c r="CI22" s="107"/>
      <c r="CJ22" s="107"/>
      <c r="CK22" s="107"/>
      <c r="CL22" s="107"/>
      <c r="CM22" s="107"/>
      <c r="CN22" s="107"/>
      <c r="CO22" s="107"/>
      <c r="CP22" s="107"/>
      <c r="CQ22" s="107"/>
      <c r="CR22" s="107"/>
      <c r="CS22" s="107"/>
      <c r="CT22" s="107"/>
      <c r="CU22" s="107"/>
      <c r="CV22" s="107"/>
      <c r="CW22" s="107"/>
      <c r="CX22" s="107"/>
      <c r="CY22" s="107"/>
      <c r="CZ22" s="107"/>
      <c r="DA22" s="107"/>
      <c r="DB22" s="107"/>
      <c r="DC22" s="107"/>
      <c r="DD22" s="107"/>
      <c r="DE22" s="107"/>
      <c r="DF22" s="107"/>
      <c r="DG22" s="107"/>
      <c r="DH22" s="107"/>
      <c r="DI22" s="107"/>
      <c r="DJ22" s="107"/>
      <c r="DK22" s="107"/>
      <c r="DL22" s="107"/>
      <c r="DM22" s="107"/>
      <c r="DN22" s="107"/>
      <c r="DO22" s="107"/>
      <c r="DP22" s="107"/>
      <c r="DQ22" s="107"/>
      <c r="DR22" s="107"/>
      <c r="DS22" s="4"/>
    </row>
    <row r="23" spans="1:123" ht="12.75" customHeight="1">
      <c r="A23" s="30"/>
      <c r="B23" s="156"/>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56"/>
      <c r="AE23" s="156"/>
      <c r="AF23" s="147"/>
      <c r="AG23" s="14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4"/>
    </row>
    <row r="24" spans="1:123" ht="51.75" customHeight="1">
      <c r="A24" s="30"/>
      <c r="B24" s="157"/>
      <c r="C24" s="108"/>
      <c r="D24" s="108"/>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c r="AC24" s="108"/>
      <c r="AD24" s="157"/>
      <c r="AE24" s="157"/>
      <c r="AF24" s="148"/>
      <c r="AG24" s="148"/>
      <c r="AH24" s="108"/>
      <c r="AI24" s="108"/>
      <c r="AJ24" s="108"/>
      <c r="AK24" s="108"/>
      <c r="AL24" s="108"/>
      <c r="AM24" s="108"/>
      <c r="AN24" s="108"/>
      <c r="AO24" s="108"/>
      <c r="AP24" s="108"/>
      <c r="AQ24" s="108"/>
      <c r="AR24" s="108"/>
      <c r="AS24" s="108"/>
      <c r="AT24" s="108"/>
      <c r="AU24" s="108"/>
      <c r="AV24" s="108"/>
      <c r="AW24" s="108"/>
      <c r="AX24" s="108"/>
      <c r="AY24" s="108"/>
      <c r="AZ24" s="108"/>
      <c r="BA24" s="108"/>
      <c r="BB24" s="108"/>
      <c r="BC24" s="108"/>
      <c r="BD24" s="108"/>
      <c r="BE24" s="108"/>
      <c r="BF24" s="108"/>
      <c r="BG24" s="108"/>
      <c r="BH24" s="108"/>
      <c r="BI24" s="108"/>
      <c r="BJ24" s="108"/>
      <c r="BK24" s="108"/>
      <c r="BL24" s="108"/>
      <c r="BM24" s="108"/>
      <c r="BN24" s="108"/>
      <c r="BO24" s="108"/>
      <c r="BP24" s="108"/>
      <c r="BQ24" s="108"/>
      <c r="BR24" s="108"/>
      <c r="BS24" s="108"/>
      <c r="BT24" s="108"/>
      <c r="BU24" s="108"/>
      <c r="BV24" s="108"/>
      <c r="BW24" s="108"/>
      <c r="BX24" s="108"/>
      <c r="BY24" s="108"/>
      <c r="BZ24" s="108"/>
      <c r="CA24" s="108"/>
      <c r="CB24" s="108"/>
      <c r="CC24" s="108"/>
      <c r="CD24" s="108"/>
      <c r="CE24" s="108"/>
      <c r="CF24" s="108"/>
      <c r="CG24" s="108"/>
      <c r="CH24" s="108"/>
      <c r="CI24" s="108"/>
      <c r="CJ24" s="108"/>
      <c r="CK24" s="108"/>
      <c r="CL24" s="108"/>
      <c r="CM24" s="108"/>
      <c r="CN24" s="108"/>
      <c r="CO24" s="108"/>
      <c r="CP24" s="108"/>
      <c r="CQ24" s="108"/>
      <c r="CR24" s="108"/>
      <c r="CS24" s="108"/>
      <c r="CT24" s="108"/>
      <c r="CU24" s="108"/>
      <c r="CV24" s="108"/>
      <c r="CW24" s="108"/>
      <c r="CX24" s="108"/>
      <c r="CY24" s="108"/>
      <c r="CZ24" s="108"/>
      <c r="DA24" s="108"/>
      <c r="DB24" s="108"/>
      <c r="DC24" s="108"/>
      <c r="DD24" s="108"/>
      <c r="DE24" s="108"/>
      <c r="DF24" s="108"/>
      <c r="DG24" s="108"/>
      <c r="DH24" s="108"/>
      <c r="DI24" s="108"/>
      <c r="DJ24" s="108"/>
      <c r="DK24" s="108"/>
      <c r="DL24" s="108"/>
      <c r="DM24" s="108"/>
      <c r="DN24" s="108"/>
      <c r="DO24" s="108"/>
      <c r="DP24" s="108"/>
      <c r="DQ24" s="108"/>
      <c r="DR24" s="108"/>
      <c r="DS24" s="4"/>
    </row>
    <row r="25" spans="1:123" ht="15" customHeight="1">
      <c r="A25" s="35" t="s">
        <v>28</v>
      </c>
      <c r="B25" s="35" t="s">
        <v>29</v>
      </c>
      <c r="C25" s="36">
        <v>3</v>
      </c>
      <c r="D25" s="36">
        <v>4</v>
      </c>
      <c r="E25" s="36">
        <v>5</v>
      </c>
      <c r="F25" s="36">
        <v>6</v>
      </c>
      <c r="G25" s="36">
        <v>7</v>
      </c>
      <c r="H25" s="36">
        <v>8</v>
      </c>
      <c r="I25" s="36">
        <v>9</v>
      </c>
      <c r="J25" s="36">
        <v>10</v>
      </c>
      <c r="K25" s="36">
        <v>11</v>
      </c>
      <c r="L25" s="36">
        <v>12</v>
      </c>
      <c r="M25" s="36">
        <v>13</v>
      </c>
      <c r="N25" s="36">
        <v>14</v>
      </c>
      <c r="O25" s="36">
        <v>15</v>
      </c>
      <c r="P25" s="36">
        <v>16</v>
      </c>
      <c r="Q25" s="36">
        <v>17</v>
      </c>
      <c r="R25" s="36">
        <v>18</v>
      </c>
      <c r="S25" s="36">
        <v>19</v>
      </c>
      <c r="T25" s="36">
        <v>20</v>
      </c>
      <c r="U25" s="36">
        <v>21</v>
      </c>
      <c r="V25" s="36">
        <v>22</v>
      </c>
      <c r="W25" s="36">
        <v>23</v>
      </c>
      <c r="X25" s="36">
        <v>24</v>
      </c>
      <c r="Y25" s="36">
        <v>25</v>
      </c>
      <c r="Z25" s="36">
        <v>26</v>
      </c>
      <c r="AA25" s="36">
        <v>27</v>
      </c>
      <c r="AB25" s="36">
        <v>28</v>
      </c>
      <c r="AC25" s="36">
        <v>29</v>
      </c>
      <c r="AD25" s="139">
        <v>30</v>
      </c>
      <c r="AE25" s="140"/>
      <c r="AF25" s="80" t="s">
        <v>49</v>
      </c>
      <c r="AG25" s="80" t="s">
        <v>50</v>
      </c>
      <c r="AH25" s="37">
        <v>33</v>
      </c>
      <c r="AI25" s="37">
        <v>34</v>
      </c>
      <c r="AJ25" s="37">
        <v>35</v>
      </c>
      <c r="AK25" s="37">
        <v>36</v>
      </c>
      <c r="AL25" s="37">
        <v>37</v>
      </c>
      <c r="AM25" s="37">
        <v>38</v>
      </c>
      <c r="AN25" s="37">
        <v>39</v>
      </c>
      <c r="AO25" s="37">
        <v>40</v>
      </c>
      <c r="AP25" s="37" t="s">
        <v>51</v>
      </c>
      <c r="AQ25" s="37">
        <v>42</v>
      </c>
      <c r="AR25" s="37">
        <v>43</v>
      </c>
      <c r="AS25" s="37">
        <v>44</v>
      </c>
      <c r="AT25" s="37">
        <v>45</v>
      </c>
      <c r="AU25" s="37" t="s">
        <v>52</v>
      </c>
      <c r="AV25" s="37">
        <v>47</v>
      </c>
      <c r="AW25" s="37">
        <v>48</v>
      </c>
      <c r="AX25" s="37">
        <v>49</v>
      </c>
      <c r="AY25" s="37">
        <v>50</v>
      </c>
      <c r="AZ25" s="37" t="s">
        <v>53</v>
      </c>
      <c r="BA25" s="37">
        <v>52</v>
      </c>
      <c r="BB25" s="37">
        <v>53</v>
      </c>
      <c r="BC25" s="37">
        <v>54</v>
      </c>
      <c r="BD25" s="37">
        <v>55</v>
      </c>
      <c r="BE25" s="37" t="s">
        <v>54</v>
      </c>
      <c r="BF25" s="37">
        <v>57</v>
      </c>
      <c r="BG25" s="37">
        <v>58</v>
      </c>
      <c r="BH25" s="37">
        <v>59</v>
      </c>
      <c r="BI25" s="37">
        <v>60</v>
      </c>
      <c r="BJ25" s="37" t="s">
        <v>55</v>
      </c>
      <c r="BK25" s="37" t="s">
        <v>56</v>
      </c>
      <c r="BL25" s="37">
        <v>63</v>
      </c>
      <c r="BM25" s="37">
        <v>64</v>
      </c>
      <c r="BN25" s="37">
        <v>65</v>
      </c>
      <c r="BO25" s="37">
        <v>66</v>
      </c>
      <c r="BP25" s="37">
        <v>67</v>
      </c>
      <c r="BQ25" s="37">
        <v>68</v>
      </c>
      <c r="BR25" s="37">
        <v>69</v>
      </c>
      <c r="BS25" s="37">
        <v>70</v>
      </c>
      <c r="BT25" s="37" t="s">
        <v>57</v>
      </c>
      <c r="BU25" s="37">
        <v>72</v>
      </c>
      <c r="BV25" s="37">
        <v>73</v>
      </c>
      <c r="BW25" s="37">
        <v>74</v>
      </c>
      <c r="BX25" s="37">
        <v>75</v>
      </c>
      <c r="BY25" s="37" t="s">
        <v>58</v>
      </c>
      <c r="BZ25" s="37">
        <v>77</v>
      </c>
      <c r="CA25" s="37">
        <v>78</v>
      </c>
      <c r="CB25" s="37">
        <v>79</v>
      </c>
      <c r="CC25" s="37">
        <v>80</v>
      </c>
      <c r="CD25" s="37" t="s">
        <v>59</v>
      </c>
      <c r="CE25" s="37">
        <v>82</v>
      </c>
      <c r="CF25" s="37">
        <v>83</v>
      </c>
      <c r="CG25" s="37">
        <v>84</v>
      </c>
      <c r="CH25" s="37">
        <v>85</v>
      </c>
      <c r="CI25" s="37" t="s">
        <v>60</v>
      </c>
      <c r="CJ25" s="37">
        <v>87</v>
      </c>
      <c r="CK25" s="37">
        <v>88</v>
      </c>
      <c r="CL25" s="37">
        <v>89</v>
      </c>
      <c r="CM25" s="37">
        <v>90</v>
      </c>
      <c r="CN25" s="37" t="s">
        <v>61</v>
      </c>
      <c r="CO25" s="37">
        <v>92</v>
      </c>
      <c r="CP25" s="37">
        <v>93</v>
      </c>
      <c r="CQ25" s="37">
        <v>94</v>
      </c>
      <c r="CR25" s="37">
        <v>95</v>
      </c>
      <c r="CS25" s="37" t="s">
        <v>62</v>
      </c>
      <c r="CT25" s="37">
        <v>97</v>
      </c>
      <c r="CU25" s="37">
        <v>98</v>
      </c>
      <c r="CV25" s="37">
        <v>99</v>
      </c>
      <c r="CW25" s="37">
        <v>100</v>
      </c>
      <c r="CX25" s="37" t="s">
        <v>63</v>
      </c>
      <c r="CY25" s="37">
        <v>102</v>
      </c>
      <c r="CZ25" s="37">
        <v>103</v>
      </c>
      <c r="DA25" s="37">
        <v>104</v>
      </c>
      <c r="DB25" s="37">
        <v>105</v>
      </c>
      <c r="DC25" s="36" t="s">
        <v>64</v>
      </c>
      <c r="DD25" s="37">
        <v>107</v>
      </c>
      <c r="DE25" s="37">
        <v>108</v>
      </c>
      <c r="DF25" s="37">
        <v>109</v>
      </c>
      <c r="DG25" s="37">
        <v>110</v>
      </c>
      <c r="DH25" s="37" t="s">
        <v>65</v>
      </c>
      <c r="DI25" s="37">
        <v>112</v>
      </c>
      <c r="DJ25" s="37">
        <v>113</v>
      </c>
      <c r="DK25" s="37">
        <v>114</v>
      </c>
      <c r="DL25" s="37">
        <v>115</v>
      </c>
      <c r="DM25" s="37" t="s">
        <v>66</v>
      </c>
      <c r="DN25" s="37">
        <v>117</v>
      </c>
      <c r="DO25" s="37">
        <v>118</v>
      </c>
      <c r="DP25" s="37">
        <v>119</v>
      </c>
      <c r="DQ25" s="37">
        <v>120</v>
      </c>
      <c r="DR25" s="37">
        <v>121</v>
      </c>
      <c r="DS25" s="4"/>
    </row>
    <row r="26" spans="1:123" s="33" customFormat="1" ht="55.2">
      <c r="A26" s="38" t="s">
        <v>67</v>
      </c>
      <c r="B26" s="39" t="s">
        <v>68</v>
      </c>
      <c r="C26" s="40" t="s">
        <v>69</v>
      </c>
      <c r="D26" s="40" t="s">
        <v>69</v>
      </c>
      <c r="E26" s="40" t="s">
        <v>69</v>
      </c>
      <c r="F26" s="40" t="s">
        <v>69</v>
      </c>
      <c r="G26" s="40" t="s">
        <v>69</v>
      </c>
      <c r="H26" s="40" t="s">
        <v>69</v>
      </c>
      <c r="I26" s="40" t="s">
        <v>69</v>
      </c>
      <c r="J26" s="40" t="s">
        <v>69</v>
      </c>
      <c r="K26" s="40" t="s">
        <v>69</v>
      </c>
      <c r="L26" s="40" t="s">
        <v>69</v>
      </c>
      <c r="M26" s="40" t="s">
        <v>69</v>
      </c>
      <c r="N26" s="40" t="s">
        <v>69</v>
      </c>
      <c r="O26" s="40" t="s">
        <v>69</v>
      </c>
      <c r="P26" s="40" t="s">
        <v>69</v>
      </c>
      <c r="Q26" s="40" t="s">
        <v>69</v>
      </c>
      <c r="R26" s="40" t="s">
        <v>69</v>
      </c>
      <c r="S26" s="40" t="s">
        <v>69</v>
      </c>
      <c r="T26" s="40" t="s">
        <v>69</v>
      </c>
      <c r="U26" s="40" t="s">
        <v>69</v>
      </c>
      <c r="V26" s="40" t="s">
        <v>69</v>
      </c>
      <c r="W26" s="40" t="s">
        <v>69</v>
      </c>
      <c r="X26" s="40" t="s">
        <v>69</v>
      </c>
      <c r="Y26" s="40" t="s">
        <v>69</v>
      </c>
      <c r="Z26" s="40" t="s">
        <v>69</v>
      </c>
      <c r="AA26" s="40" t="s">
        <v>69</v>
      </c>
      <c r="AB26" s="40" t="s">
        <v>69</v>
      </c>
      <c r="AC26" s="40" t="s">
        <v>69</v>
      </c>
      <c r="AD26" s="40" t="s">
        <v>69</v>
      </c>
      <c r="AE26" s="40" t="s">
        <v>69</v>
      </c>
      <c r="AF26" s="81">
        <f>AF27+AF42+AF47+AF51+AF56+AF64+AF41</f>
        <v>15625.499999999998</v>
      </c>
      <c r="AG26" s="81">
        <f t="shared" ref="AG26:AO26" si="0">AG27+AG42+AG47+AG51+AG56+AG64+AG41</f>
        <v>11144.3</v>
      </c>
      <c r="AH26" s="41">
        <f t="shared" si="0"/>
        <v>134.1</v>
      </c>
      <c r="AI26" s="41">
        <f t="shared" si="0"/>
        <v>134.1</v>
      </c>
      <c r="AJ26" s="41">
        <f t="shared" si="0"/>
        <v>335.5</v>
      </c>
      <c r="AK26" s="41">
        <f t="shared" si="0"/>
        <v>334.8</v>
      </c>
      <c r="AL26" s="41">
        <f t="shared" si="0"/>
        <v>0</v>
      </c>
      <c r="AM26" s="41">
        <f t="shared" si="0"/>
        <v>0</v>
      </c>
      <c r="AN26" s="41">
        <f t="shared" si="0"/>
        <v>15155.9</v>
      </c>
      <c r="AO26" s="41">
        <f t="shared" si="0"/>
        <v>10675.4</v>
      </c>
      <c r="AP26" s="41">
        <f>AP27+AP42+AP47+AP51+AP56+AP64</f>
        <v>14701.2</v>
      </c>
      <c r="AQ26" s="41">
        <f t="shared" ref="AQ26:BI26" si="1">AQ27+AQ42+AQ47+AQ51+AQ56+AQ64</f>
        <v>137.30000000000001</v>
      </c>
      <c r="AR26" s="41">
        <f t="shared" si="1"/>
        <v>200.7</v>
      </c>
      <c r="AS26" s="41">
        <f t="shared" si="1"/>
        <v>0</v>
      </c>
      <c r="AT26" s="41">
        <f t="shared" si="1"/>
        <v>14363.199999999997</v>
      </c>
      <c r="AU26" s="41">
        <f t="shared" ref="AU26:AY26" si="2">AU27+AU42+AU47+AU51+AU56+AU64</f>
        <v>10042.4</v>
      </c>
      <c r="AV26" s="41">
        <f t="shared" si="2"/>
        <v>143.4</v>
      </c>
      <c r="AW26" s="41">
        <f t="shared" si="2"/>
        <v>200.7</v>
      </c>
      <c r="AX26" s="41">
        <f t="shared" si="2"/>
        <v>0</v>
      </c>
      <c r="AY26" s="41">
        <f t="shared" si="2"/>
        <v>9698.2999999999993</v>
      </c>
      <c r="AZ26" s="41">
        <f>AZ27+AZ42+AZ47+AZ51+AZ56+AZ64</f>
        <v>8767.4</v>
      </c>
      <c r="BA26" s="41">
        <f t="shared" ref="BA26:BD26" si="3">BA27+BA42+BA47+BA51+BA56+BA64</f>
        <v>148.4</v>
      </c>
      <c r="BB26" s="41">
        <f t="shared" si="3"/>
        <v>200.7</v>
      </c>
      <c r="BC26" s="41">
        <f t="shared" si="3"/>
        <v>0</v>
      </c>
      <c r="BD26" s="41">
        <f t="shared" si="3"/>
        <v>8418.2999999999993</v>
      </c>
      <c r="BE26" s="41">
        <f>BE27+BE42+BE47+BE51+BE56+BE64</f>
        <v>8538.9</v>
      </c>
      <c r="BF26" s="41">
        <f t="shared" si="1"/>
        <v>153.69999999999999</v>
      </c>
      <c r="BG26" s="41">
        <f t="shared" si="1"/>
        <v>200.7</v>
      </c>
      <c r="BH26" s="41">
        <f t="shared" si="1"/>
        <v>0</v>
      </c>
      <c r="BI26" s="41">
        <f t="shared" si="1"/>
        <v>8184.5</v>
      </c>
      <c r="BJ26" s="41">
        <f>BJ27+BJ42+BJ47+BJ51+BJ56+BJ64</f>
        <v>15525.599999999999</v>
      </c>
      <c r="BK26" s="41">
        <f>BK27+BK42+BK47+BK51+BK56+BK64</f>
        <v>11044.4</v>
      </c>
      <c r="BL26" s="41">
        <f t="shared" ref="BL26:CQ26" si="4">BL27+BL42+BL47+BL51+BL56+BL64</f>
        <v>134.1</v>
      </c>
      <c r="BM26" s="41">
        <f t="shared" si="4"/>
        <v>134.1</v>
      </c>
      <c r="BN26" s="41">
        <f t="shared" si="4"/>
        <v>335.5</v>
      </c>
      <c r="BO26" s="41">
        <f t="shared" si="4"/>
        <v>334.8</v>
      </c>
      <c r="BP26" s="41">
        <f t="shared" si="4"/>
        <v>0</v>
      </c>
      <c r="BQ26" s="41">
        <f t="shared" si="4"/>
        <v>0</v>
      </c>
      <c r="BR26" s="41">
        <f t="shared" si="4"/>
        <v>15056</v>
      </c>
      <c r="BS26" s="41">
        <f t="shared" si="4"/>
        <v>10575.5</v>
      </c>
      <c r="BT26" s="41">
        <f t="shared" si="4"/>
        <v>14701.2</v>
      </c>
      <c r="BU26" s="41">
        <f t="shared" si="4"/>
        <v>137.30000000000001</v>
      </c>
      <c r="BV26" s="41">
        <f t="shared" si="4"/>
        <v>200.7</v>
      </c>
      <c r="BW26" s="41">
        <f t="shared" si="4"/>
        <v>0</v>
      </c>
      <c r="BX26" s="41">
        <f t="shared" si="4"/>
        <v>14363.199999999997</v>
      </c>
      <c r="BY26" s="41">
        <f t="shared" si="4"/>
        <v>10042.4</v>
      </c>
      <c r="BZ26" s="41">
        <f t="shared" si="4"/>
        <v>143.4</v>
      </c>
      <c r="CA26" s="41">
        <f t="shared" si="4"/>
        <v>200.7</v>
      </c>
      <c r="CB26" s="41">
        <f t="shared" si="4"/>
        <v>0</v>
      </c>
      <c r="CC26" s="41">
        <f t="shared" si="4"/>
        <v>9698.2999999999993</v>
      </c>
      <c r="CD26" s="41">
        <f t="shared" si="4"/>
        <v>8767.4</v>
      </c>
      <c r="CE26" s="41">
        <f t="shared" si="4"/>
        <v>148.4</v>
      </c>
      <c r="CF26" s="41">
        <f t="shared" si="4"/>
        <v>200.7</v>
      </c>
      <c r="CG26" s="41">
        <f t="shared" si="4"/>
        <v>0</v>
      </c>
      <c r="CH26" s="41">
        <f t="shared" si="4"/>
        <v>8418.2999999999993</v>
      </c>
      <c r="CI26" s="41">
        <f t="shared" si="4"/>
        <v>8538.9</v>
      </c>
      <c r="CJ26" s="41">
        <f t="shared" si="4"/>
        <v>153.69999999999999</v>
      </c>
      <c r="CK26" s="41">
        <f t="shared" si="4"/>
        <v>200.7</v>
      </c>
      <c r="CL26" s="41">
        <f t="shared" si="4"/>
        <v>0</v>
      </c>
      <c r="CM26" s="41">
        <f t="shared" si="4"/>
        <v>8184.5</v>
      </c>
      <c r="CN26" s="41">
        <f t="shared" si="4"/>
        <v>11044.4</v>
      </c>
      <c r="CO26" s="41">
        <f t="shared" si="4"/>
        <v>134.1</v>
      </c>
      <c r="CP26" s="41">
        <f t="shared" si="4"/>
        <v>334.8</v>
      </c>
      <c r="CQ26" s="41">
        <f t="shared" si="4"/>
        <v>0</v>
      </c>
      <c r="CR26" s="41">
        <f t="shared" ref="CR26:DQ26" si="5">CR27+CR42+CR47+CR51+CR56+CR64</f>
        <v>10575.5</v>
      </c>
      <c r="CS26" s="41">
        <f t="shared" si="5"/>
        <v>14701.2</v>
      </c>
      <c r="CT26" s="41">
        <f t="shared" si="5"/>
        <v>137.30000000000001</v>
      </c>
      <c r="CU26" s="41">
        <f t="shared" si="5"/>
        <v>200.7</v>
      </c>
      <c r="CV26" s="41">
        <f t="shared" si="5"/>
        <v>0</v>
      </c>
      <c r="CW26" s="41">
        <f t="shared" si="5"/>
        <v>14363.199999999997</v>
      </c>
      <c r="CX26" s="41">
        <f t="shared" si="5"/>
        <v>10042.4</v>
      </c>
      <c r="CY26" s="41">
        <f t="shared" si="5"/>
        <v>143.4</v>
      </c>
      <c r="CZ26" s="41">
        <f t="shared" si="5"/>
        <v>200.7</v>
      </c>
      <c r="DA26" s="41">
        <f t="shared" si="5"/>
        <v>0</v>
      </c>
      <c r="DB26" s="41">
        <f t="shared" si="5"/>
        <v>9698.2999999999993</v>
      </c>
      <c r="DC26" s="41">
        <f t="shared" si="5"/>
        <v>11044.4</v>
      </c>
      <c r="DD26" s="41">
        <f t="shared" si="5"/>
        <v>134.1</v>
      </c>
      <c r="DE26" s="41">
        <f t="shared" si="5"/>
        <v>334.8</v>
      </c>
      <c r="DF26" s="41">
        <f t="shared" si="5"/>
        <v>0</v>
      </c>
      <c r="DG26" s="41">
        <f t="shared" si="5"/>
        <v>10575.5</v>
      </c>
      <c r="DH26" s="41">
        <f t="shared" si="5"/>
        <v>14701.2</v>
      </c>
      <c r="DI26" s="41">
        <f t="shared" si="5"/>
        <v>137.30000000000001</v>
      </c>
      <c r="DJ26" s="41">
        <f t="shared" si="5"/>
        <v>200.7</v>
      </c>
      <c r="DK26" s="41">
        <f t="shared" si="5"/>
        <v>0</v>
      </c>
      <c r="DL26" s="41">
        <f t="shared" si="5"/>
        <v>14363.199999999997</v>
      </c>
      <c r="DM26" s="41">
        <f t="shared" si="5"/>
        <v>10042.4</v>
      </c>
      <c r="DN26" s="41">
        <f t="shared" si="5"/>
        <v>143.4</v>
      </c>
      <c r="DO26" s="41">
        <f t="shared" si="5"/>
        <v>200.7</v>
      </c>
      <c r="DP26" s="41">
        <f t="shared" si="5"/>
        <v>0</v>
      </c>
      <c r="DQ26" s="41">
        <f t="shared" si="5"/>
        <v>9698.2999999999993</v>
      </c>
      <c r="DR26" s="42" t="s">
        <v>71</v>
      </c>
      <c r="DS26" s="32"/>
    </row>
    <row r="27" spans="1:123" s="33" customFormat="1" ht="82.8">
      <c r="A27" s="38" t="s">
        <v>72</v>
      </c>
      <c r="B27" s="39" t="s">
        <v>73</v>
      </c>
      <c r="C27" s="40" t="s">
        <v>69</v>
      </c>
      <c r="D27" s="40" t="s">
        <v>69</v>
      </c>
      <c r="E27" s="40" t="s">
        <v>69</v>
      </c>
      <c r="F27" s="40" t="s">
        <v>69</v>
      </c>
      <c r="G27" s="40" t="s">
        <v>69</v>
      </c>
      <c r="H27" s="40" t="s">
        <v>69</v>
      </c>
      <c r="I27" s="40" t="s">
        <v>69</v>
      </c>
      <c r="J27" s="40" t="s">
        <v>69</v>
      </c>
      <c r="K27" s="40" t="s">
        <v>69</v>
      </c>
      <c r="L27" s="40" t="s">
        <v>69</v>
      </c>
      <c r="M27" s="40" t="s">
        <v>69</v>
      </c>
      <c r="N27" s="40" t="s">
        <v>69</v>
      </c>
      <c r="O27" s="40" t="s">
        <v>69</v>
      </c>
      <c r="P27" s="40" t="s">
        <v>69</v>
      </c>
      <c r="Q27" s="40" t="s">
        <v>69</v>
      </c>
      <c r="R27" s="40" t="s">
        <v>69</v>
      </c>
      <c r="S27" s="40" t="s">
        <v>69</v>
      </c>
      <c r="T27" s="40" t="s">
        <v>69</v>
      </c>
      <c r="U27" s="40" t="s">
        <v>69</v>
      </c>
      <c r="V27" s="40" t="s">
        <v>69</v>
      </c>
      <c r="W27" s="40" t="s">
        <v>69</v>
      </c>
      <c r="X27" s="40" t="s">
        <v>69</v>
      </c>
      <c r="Y27" s="40" t="s">
        <v>69</v>
      </c>
      <c r="Z27" s="40" t="s">
        <v>69</v>
      </c>
      <c r="AA27" s="40" t="s">
        <v>69</v>
      </c>
      <c r="AB27" s="40" t="s">
        <v>69</v>
      </c>
      <c r="AC27" s="40" t="s">
        <v>69</v>
      </c>
      <c r="AD27" s="40" t="s">
        <v>69</v>
      </c>
      <c r="AE27" s="40" t="s">
        <v>69</v>
      </c>
      <c r="AF27" s="81">
        <f>AF28+AF33</f>
        <v>10128.200000000001</v>
      </c>
      <c r="AG27" s="81">
        <f t="shared" ref="AG27:CR27" si="6">AG28+AG33</f>
        <v>5762.9</v>
      </c>
      <c r="AH27" s="41">
        <f t="shared" ref="AH27" si="7">AH28+AH33</f>
        <v>0</v>
      </c>
      <c r="AI27" s="41">
        <f t="shared" si="6"/>
        <v>0</v>
      </c>
      <c r="AJ27" s="41">
        <f t="shared" ref="AJ27" si="8">AJ28+AJ33</f>
        <v>334.8</v>
      </c>
      <c r="AK27" s="41">
        <f t="shared" si="6"/>
        <v>334.8</v>
      </c>
      <c r="AL27" s="41">
        <f t="shared" si="6"/>
        <v>0</v>
      </c>
      <c r="AM27" s="41">
        <f t="shared" si="6"/>
        <v>0</v>
      </c>
      <c r="AN27" s="41">
        <f t="shared" si="6"/>
        <v>9793.4</v>
      </c>
      <c r="AO27" s="41">
        <f t="shared" ref="AO27" si="9">AO28+AO33</f>
        <v>5428.1</v>
      </c>
      <c r="AP27" s="41">
        <f>AP28+AP33</f>
        <v>9249.2000000000007</v>
      </c>
      <c r="AQ27" s="41">
        <f t="shared" si="6"/>
        <v>0</v>
      </c>
      <c r="AR27" s="41">
        <f t="shared" si="6"/>
        <v>200</v>
      </c>
      <c r="AS27" s="41">
        <f t="shared" si="6"/>
        <v>0</v>
      </c>
      <c r="AT27" s="41">
        <f t="shared" si="6"/>
        <v>9049.1999999999989</v>
      </c>
      <c r="AU27" s="41">
        <f t="shared" ref="AU27:BD27" si="10">AU28+AU33</f>
        <v>5351.5</v>
      </c>
      <c r="AV27" s="41">
        <f t="shared" si="10"/>
        <v>0</v>
      </c>
      <c r="AW27" s="41">
        <f t="shared" si="10"/>
        <v>200</v>
      </c>
      <c r="AX27" s="41">
        <f t="shared" si="10"/>
        <v>0</v>
      </c>
      <c r="AY27" s="41">
        <f t="shared" si="10"/>
        <v>5151.5</v>
      </c>
      <c r="AZ27" s="41">
        <f t="shared" si="10"/>
        <v>4829.8999999999996</v>
      </c>
      <c r="BA27" s="41">
        <f t="shared" si="10"/>
        <v>0</v>
      </c>
      <c r="BB27" s="41">
        <f t="shared" si="10"/>
        <v>200</v>
      </c>
      <c r="BC27" s="41">
        <f t="shared" si="10"/>
        <v>0</v>
      </c>
      <c r="BD27" s="41">
        <f t="shared" si="10"/>
        <v>4629.8999999999996</v>
      </c>
      <c r="BE27" s="41">
        <f t="shared" si="6"/>
        <v>4694.5</v>
      </c>
      <c r="BF27" s="41">
        <f t="shared" si="6"/>
        <v>0</v>
      </c>
      <c r="BG27" s="41">
        <f t="shared" si="6"/>
        <v>200</v>
      </c>
      <c r="BH27" s="41">
        <f t="shared" si="6"/>
        <v>0</v>
      </c>
      <c r="BI27" s="41">
        <f t="shared" si="6"/>
        <v>4494.5</v>
      </c>
      <c r="BJ27" s="41">
        <f t="shared" si="6"/>
        <v>10128.200000000001</v>
      </c>
      <c r="BK27" s="41">
        <f t="shared" si="6"/>
        <v>5762.9</v>
      </c>
      <c r="BL27" s="41">
        <f t="shared" si="6"/>
        <v>0</v>
      </c>
      <c r="BM27" s="41">
        <f t="shared" si="6"/>
        <v>0</v>
      </c>
      <c r="BN27" s="41">
        <f t="shared" si="6"/>
        <v>334.8</v>
      </c>
      <c r="BO27" s="41">
        <f t="shared" si="6"/>
        <v>334.8</v>
      </c>
      <c r="BP27" s="41">
        <f t="shared" si="6"/>
        <v>0</v>
      </c>
      <c r="BQ27" s="41">
        <f t="shared" si="6"/>
        <v>0</v>
      </c>
      <c r="BR27" s="41">
        <f t="shared" si="6"/>
        <v>9793.4</v>
      </c>
      <c r="BS27" s="41">
        <f t="shared" si="6"/>
        <v>5428.1</v>
      </c>
      <c r="BT27" s="41">
        <f t="shared" si="6"/>
        <v>9249.2000000000007</v>
      </c>
      <c r="BU27" s="41">
        <f t="shared" si="6"/>
        <v>0</v>
      </c>
      <c r="BV27" s="41">
        <f t="shared" si="6"/>
        <v>200</v>
      </c>
      <c r="BW27" s="41">
        <f t="shared" si="6"/>
        <v>0</v>
      </c>
      <c r="BX27" s="41">
        <f t="shared" si="6"/>
        <v>9049.1999999999989</v>
      </c>
      <c r="BY27" s="41">
        <f t="shared" si="6"/>
        <v>5351.5</v>
      </c>
      <c r="BZ27" s="41">
        <f t="shared" si="6"/>
        <v>0</v>
      </c>
      <c r="CA27" s="41">
        <f t="shared" si="6"/>
        <v>200</v>
      </c>
      <c r="CB27" s="41">
        <f t="shared" si="6"/>
        <v>0</v>
      </c>
      <c r="CC27" s="41">
        <f t="shared" si="6"/>
        <v>5151.5</v>
      </c>
      <c r="CD27" s="41">
        <f t="shared" si="6"/>
        <v>4829.8999999999996</v>
      </c>
      <c r="CE27" s="41">
        <f t="shared" si="6"/>
        <v>0</v>
      </c>
      <c r="CF27" s="41">
        <f t="shared" si="6"/>
        <v>200</v>
      </c>
      <c r="CG27" s="41">
        <f t="shared" si="6"/>
        <v>0</v>
      </c>
      <c r="CH27" s="41">
        <f t="shared" si="6"/>
        <v>4629.8999999999996</v>
      </c>
      <c r="CI27" s="41">
        <f t="shared" si="6"/>
        <v>4694.5</v>
      </c>
      <c r="CJ27" s="41">
        <f t="shared" si="6"/>
        <v>0</v>
      </c>
      <c r="CK27" s="41">
        <f t="shared" si="6"/>
        <v>200</v>
      </c>
      <c r="CL27" s="41">
        <f t="shared" si="6"/>
        <v>0</v>
      </c>
      <c r="CM27" s="41">
        <f t="shared" si="6"/>
        <v>4494.5</v>
      </c>
      <c r="CN27" s="41">
        <f t="shared" si="6"/>
        <v>5762.9</v>
      </c>
      <c r="CO27" s="41">
        <f t="shared" si="6"/>
        <v>0</v>
      </c>
      <c r="CP27" s="41">
        <f t="shared" si="6"/>
        <v>334.8</v>
      </c>
      <c r="CQ27" s="41">
        <f t="shared" si="6"/>
        <v>0</v>
      </c>
      <c r="CR27" s="41">
        <f t="shared" si="6"/>
        <v>5428.1</v>
      </c>
      <c r="CS27" s="41">
        <f t="shared" ref="CS27:DQ27" si="11">CS28+CS33</f>
        <v>9249.2000000000007</v>
      </c>
      <c r="CT27" s="41">
        <f t="shared" si="11"/>
        <v>0</v>
      </c>
      <c r="CU27" s="41">
        <f t="shared" si="11"/>
        <v>200</v>
      </c>
      <c r="CV27" s="41">
        <f t="shared" si="11"/>
        <v>0</v>
      </c>
      <c r="CW27" s="41">
        <f t="shared" si="11"/>
        <v>9049.1999999999989</v>
      </c>
      <c r="CX27" s="41">
        <f t="shared" si="11"/>
        <v>5351.5</v>
      </c>
      <c r="CY27" s="41">
        <f t="shared" si="11"/>
        <v>0</v>
      </c>
      <c r="CZ27" s="41">
        <f t="shared" si="11"/>
        <v>200</v>
      </c>
      <c r="DA27" s="41">
        <f t="shared" si="11"/>
        <v>0</v>
      </c>
      <c r="DB27" s="41">
        <f t="shared" si="11"/>
        <v>5151.5</v>
      </c>
      <c r="DC27" s="41">
        <f t="shared" si="11"/>
        <v>5762.9</v>
      </c>
      <c r="DD27" s="41">
        <f t="shared" si="11"/>
        <v>0</v>
      </c>
      <c r="DE27" s="41">
        <f t="shared" si="11"/>
        <v>334.8</v>
      </c>
      <c r="DF27" s="41">
        <f t="shared" si="11"/>
        <v>0</v>
      </c>
      <c r="DG27" s="41">
        <f t="shared" si="11"/>
        <v>5428.1</v>
      </c>
      <c r="DH27" s="41">
        <f t="shared" si="11"/>
        <v>9249.2000000000007</v>
      </c>
      <c r="DI27" s="41">
        <f t="shared" si="11"/>
        <v>0</v>
      </c>
      <c r="DJ27" s="41">
        <f t="shared" si="11"/>
        <v>200</v>
      </c>
      <c r="DK27" s="41">
        <f t="shared" si="11"/>
        <v>0</v>
      </c>
      <c r="DL27" s="41">
        <f t="shared" si="11"/>
        <v>9049.1999999999989</v>
      </c>
      <c r="DM27" s="41">
        <f t="shared" si="11"/>
        <v>5351.5</v>
      </c>
      <c r="DN27" s="41">
        <f t="shared" si="11"/>
        <v>0</v>
      </c>
      <c r="DO27" s="41">
        <f t="shared" si="11"/>
        <v>200</v>
      </c>
      <c r="DP27" s="41">
        <f t="shared" si="11"/>
        <v>0</v>
      </c>
      <c r="DQ27" s="41">
        <f t="shared" si="11"/>
        <v>5151.5</v>
      </c>
      <c r="DR27" s="42" t="s">
        <v>71</v>
      </c>
      <c r="DS27" s="32"/>
    </row>
    <row r="28" spans="1:123" s="33" customFormat="1" ht="69">
      <c r="A28" s="38" t="s">
        <v>74</v>
      </c>
      <c r="B28" s="39" t="s">
        <v>75</v>
      </c>
      <c r="C28" s="40" t="s">
        <v>69</v>
      </c>
      <c r="D28" s="40" t="s">
        <v>69</v>
      </c>
      <c r="E28" s="40" t="s">
        <v>69</v>
      </c>
      <c r="F28" s="40" t="s">
        <v>69</v>
      </c>
      <c r="G28" s="40" t="s">
        <v>69</v>
      </c>
      <c r="H28" s="40" t="s">
        <v>69</v>
      </c>
      <c r="I28" s="40" t="s">
        <v>69</v>
      </c>
      <c r="J28" s="40" t="s">
        <v>69</v>
      </c>
      <c r="K28" s="40" t="s">
        <v>69</v>
      </c>
      <c r="L28" s="40" t="s">
        <v>69</v>
      </c>
      <c r="M28" s="40" t="s">
        <v>69</v>
      </c>
      <c r="N28" s="40" t="s">
        <v>69</v>
      </c>
      <c r="O28" s="40" t="s">
        <v>69</v>
      </c>
      <c r="P28" s="40" t="s">
        <v>69</v>
      </c>
      <c r="Q28" s="40" t="s">
        <v>69</v>
      </c>
      <c r="R28" s="40" t="s">
        <v>69</v>
      </c>
      <c r="S28" s="40" t="s">
        <v>69</v>
      </c>
      <c r="T28" s="40" t="s">
        <v>69</v>
      </c>
      <c r="U28" s="40" t="s">
        <v>69</v>
      </c>
      <c r="V28" s="40" t="s">
        <v>69</v>
      </c>
      <c r="W28" s="40" t="s">
        <v>69</v>
      </c>
      <c r="X28" s="40" t="s">
        <v>69</v>
      </c>
      <c r="Y28" s="40" t="s">
        <v>69</v>
      </c>
      <c r="Z28" s="40" t="s">
        <v>69</v>
      </c>
      <c r="AA28" s="40" t="s">
        <v>69</v>
      </c>
      <c r="AB28" s="40" t="s">
        <v>69</v>
      </c>
      <c r="AC28" s="40" t="s">
        <v>69</v>
      </c>
      <c r="AD28" s="40" t="s">
        <v>69</v>
      </c>
      <c r="AE28" s="40" t="s">
        <v>69</v>
      </c>
      <c r="AF28" s="81">
        <f>AF29+AF32+AF31</f>
        <v>2423</v>
      </c>
      <c r="AG28" s="81">
        <f t="shared" ref="AG28:CR28" si="12">AG29+AG32+AG31</f>
        <v>2350.1999999999998</v>
      </c>
      <c r="AH28" s="41">
        <f t="shared" ref="AH28" si="13">AH29+AH32+AH31</f>
        <v>0</v>
      </c>
      <c r="AI28" s="41">
        <f t="shared" si="12"/>
        <v>0</v>
      </c>
      <c r="AJ28" s="41">
        <f t="shared" ref="AJ28" si="14">AJ29+AJ32+AJ31</f>
        <v>334.8</v>
      </c>
      <c r="AK28" s="41">
        <f t="shared" si="12"/>
        <v>334.8</v>
      </c>
      <c r="AL28" s="41">
        <f t="shared" si="12"/>
        <v>0</v>
      </c>
      <c r="AM28" s="41">
        <f t="shared" si="12"/>
        <v>0</v>
      </c>
      <c r="AN28" s="41">
        <f t="shared" si="12"/>
        <v>2088.1999999999998</v>
      </c>
      <c r="AO28" s="41">
        <f>AO29+AO32+AO31</f>
        <v>2015.4</v>
      </c>
      <c r="AP28" s="41">
        <f>AP29+AP32+AP31</f>
        <v>1669.8999999999999</v>
      </c>
      <c r="AQ28" s="41">
        <f t="shared" si="12"/>
        <v>0</v>
      </c>
      <c r="AR28" s="41">
        <f t="shared" si="12"/>
        <v>77.8</v>
      </c>
      <c r="AS28" s="41">
        <f t="shared" si="12"/>
        <v>0</v>
      </c>
      <c r="AT28" s="41">
        <f>AT29+AT32+AT31</f>
        <v>1592.1</v>
      </c>
      <c r="AU28" s="41">
        <f t="shared" ref="AU28:BD28" si="15">AU29+AU32+AU31</f>
        <v>1939</v>
      </c>
      <c r="AV28" s="41">
        <f t="shared" si="15"/>
        <v>0</v>
      </c>
      <c r="AW28" s="41">
        <f t="shared" si="15"/>
        <v>0</v>
      </c>
      <c r="AX28" s="41">
        <f t="shared" si="15"/>
        <v>0</v>
      </c>
      <c r="AY28" s="41">
        <f t="shared" si="15"/>
        <v>1939</v>
      </c>
      <c r="AZ28" s="41">
        <f t="shared" si="15"/>
        <v>1441.5</v>
      </c>
      <c r="BA28" s="41">
        <f t="shared" si="15"/>
        <v>0</v>
      </c>
      <c r="BB28" s="41">
        <f t="shared" si="15"/>
        <v>0</v>
      </c>
      <c r="BC28" s="41">
        <f t="shared" si="15"/>
        <v>0</v>
      </c>
      <c r="BD28" s="41">
        <f t="shared" si="15"/>
        <v>1441.5</v>
      </c>
      <c r="BE28" s="41">
        <f t="shared" si="12"/>
        <v>1071</v>
      </c>
      <c r="BF28" s="41">
        <f t="shared" si="12"/>
        <v>0</v>
      </c>
      <c r="BG28" s="41">
        <f t="shared" si="12"/>
        <v>0</v>
      </c>
      <c r="BH28" s="41">
        <f t="shared" si="12"/>
        <v>0</v>
      </c>
      <c r="BI28" s="41">
        <f t="shared" si="12"/>
        <v>1071</v>
      </c>
      <c r="BJ28" s="41">
        <f>BJ29+BJ32+BJ31</f>
        <v>2423</v>
      </c>
      <c r="BK28" s="41">
        <f t="shared" si="12"/>
        <v>2350.1999999999998</v>
      </c>
      <c r="BL28" s="41">
        <f t="shared" si="12"/>
        <v>0</v>
      </c>
      <c r="BM28" s="41">
        <f t="shared" si="12"/>
        <v>0</v>
      </c>
      <c r="BN28" s="41">
        <f t="shared" si="12"/>
        <v>334.8</v>
      </c>
      <c r="BO28" s="41">
        <f t="shared" si="12"/>
        <v>334.8</v>
      </c>
      <c r="BP28" s="41">
        <f t="shared" si="12"/>
        <v>0</v>
      </c>
      <c r="BQ28" s="41">
        <f t="shared" si="12"/>
        <v>0</v>
      </c>
      <c r="BR28" s="41">
        <f t="shared" si="12"/>
        <v>2088.1999999999998</v>
      </c>
      <c r="BS28" s="41">
        <f t="shared" si="12"/>
        <v>2015.4</v>
      </c>
      <c r="BT28" s="41">
        <f t="shared" si="12"/>
        <v>1669.8999999999999</v>
      </c>
      <c r="BU28" s="41">
        <f t="shared" si="12"/>
        <v>0</v>
      </c>
      <c r="BV28" s="41">
        <f t="shared" si="12"/>
        <v>77.8</v>
      </c>
      <c r="BW28" s="41">
        <f t="shared" si="12"/>
        <v>0</v>
      </c>
      <c r="BX28" s="41">
        <f t="shared" si="12"/>
        <v>1592.1</v>
      </c>
      <c r="BY28" s="41">
        <f t="shared" si="12"/>
        <v>1939</v>
      </c>
      <c r="BZ28" s="41">
        <f t="shared" si="12"/>
        <v>0</v>
      </c>
      <c r="CA28" s="41">
        <f t="shared" si="12"/>
        <v>0</v>
      </c>
      <c r="CB28" s="41">
        <f t="shared" si="12"/>
        <v>0</v>
      </c>
      <c r="CC28" s="41">
        <f t="shared" si="12"/>
        <v>1939</v>
      </c>
      <c r="CD28" s="41">
        <f t="shared" si="12"/>
        <v>1441.5</v>
      </c>
      <c r="CE28" s="41">
        <f t="shared" si="12"/>
        <v>0</v>
      </c>
      <c r="CF28" s="41">
        <f t="shared" si="12"/>
        <v>0</v>
      </c>
      <c r="CG28" s="41">
        <f t="shared" si="12"/>
        <v>0</v>
      </c>
      <c r="CH28" s="41">
        <f t="shared" si="12"/>
        <v>1441.5</v>
      </c>
      <c r="CI28" s="41">
        <f t="shared" si="12"/>
        <v>1071</v>
      </c>
      <c r="CJ28" s="41">
        <f t="shared" si="12"/>
        <v>0</v>
      </c>
      <c r="CK28" s="41">
        <f t="shared" si="12"/>
        <v>0</v>
      </c>
      <c r="CL28" s="41">
        <f t="shared" si="12"/>
        <v>0</v>
      </c>
      <c r="CM28" s="41">
        <f t="shared" si="12"/>
        <v>1071</v>
      </c>
      <c r="CN28" s="41">
        <f t="shared" si="12"/>
        <v>2350.1999999999998</v>
      </c>
      <c r="CO28" s="41">
        <f t="shared" si="12"/>
        <v>0</v>
      </c>
      <c r="CP28" s="41">
        <f t="shared" si="12"/>
        <v>334.8</v>
      </c>
      <c r="CQ28" s="41">
        <f t="shared" si="12"/>
        <v>0</v>
      </c>
      <c r="CR28" s="41">
        <f t="shared" si="12"/>
        <v>2015.4</v>
      </c>
      <c r="CS28" s="41">
        <f t="shared" ref="CS28:DQ28" si="16">CS29+CS32+CS31</f>
        <v>1669.8999999999999</v>
      </c>
      <c r="CT28" s="41">
        <f t="shared" si="16"/>
        <v>0</v>
      </c>
      <c r="CU28" s="41">
        <f t="shared" si="16"/>
        <v>77.8</v>
      </c>
      <c r="CV28" s="41">
        <f t="shared" si="16"/>
        <v>0</v>
      </c>
      <c r="CW28" s="41">
        <f t="shared" si="16"/>
        <v>1592.1</v>
      </c>
      <c r="CX28" s="41">
        <f t="shared" si="16"/>
        <v>1939</v>
      </c>
      <c r="CY28" s="41">
        <f t="shared" si="16"/>
        <v>0</v>
      </c>
      <c r="CZ28" s="41">
        <f t="shared" si="16"/>
        <v>0</v>
      </c>
      <c r="DA28" s="41">
        <f t="shared" si="16"/>
        <v>0</v>
      </c>
      <c r="DB28" s="41">
        <f t="shared" si="16"/>
        <v>1939</v>
      </c>
      <c r="DC28" s="41">
        <f t="shared" si="16"/>
        <v>2350.1999999999998</v>
      </c>
      <c r="DD28" s="41">
        <f t="shared" si="16"/>
        <v>0</v>
      </c>
      <c r="DE28" s="41">
        <f t="shared" si="16"/>
        <v>334.8</v>
      </c>
      <c r="DF28" s="41">
        <f t="shared" si="16"/>
        <v>0</v>
      </c>
      <c r="DG28" s="41">
        <f t="shared" si="16"/>
        <v>2015.4</v>
      </c>
      <c r="DH28" s="41">
        <f t="shared" si="16"/>
        <v>1669.8999999999999</v>
      </c>
      <c r="DI28" s="41">
        <f t="shared" si="16"/>
        <v>0</v>
      </c>
      <c r="DJ28" s="41">
        <f t="shared" si="16"/>
        <v>77.8</v>
      </c>
      <c r="DK28" s="41">
        <f t="shared" si="16"/>
        <v>0</v>
      </c>
      <c r="DL28" s="41">
        <f t="shared" si="16"/>
        <v>1592.1</v>
      </c>
      <c r="DM28" s="41">
        <f t="shared" si="16"/>
        <v>1939</v>
      </c>
      <c r="DN28" s="41">
        <f t="shared" si="16"/>
        <v>0</v>
      </c>
      <c r="DO28" s="41">
        <f t="shared" si="16"/>
        <v>0</v>
      </c>
      <c r="DP28" s="41">
        <f t="shared" si="16"/>
        <v>0</v>
      </c>
      <c r="DQ28" s="41">
        <f t="shared" si="16"/>
        <v>1939</v>
      </c>
      <c r="DR28" s="42" t="s">
        <v>71</v>
      </c>
      <c r="DS28" s="32"/>
    </row>
    <row r="29" spans="1:123" ht="151.80000000000001">
      <c r="A29" s="43" t="s">
        <v>76</v>
      </c>
      <c r="B29" s="44" t="s">
        <v>77</v>
      </c>
      <c r="C29" s="45" t="s">
        <v>78</v>
      </c>
      <c r="D29" s="46" t="s">
        <v>205</v>
      </c>
      <c r="E29" s="46" t="s">
        <v>206</v>
      </c>
      <c r="F29" s="47" t="s">
        <v>87</v>
      </c>
      <c r="G29" s="47" t="s">
        <v>208</v>
      </c>
      <c r="H29" s="47" t="s">
        <v>88</v>
      </c>
      <c r="I29" s="47" t="s">
        <v>89</v>
      </c>
      <c r="J29" s="46"/>
      <c r="K29" s="46"/>
      <c r="L29" s="46"/>
      <c r="M29" s="46"/>
      <c r="N29" s="46"/>
      <c r="O29" s="46"/>
      <c r="P29" s="46"/>
      <c r="Q29" s="46"/>
      <c r="R29" s="46"/>
      <c r="S29" s="46"/>
      <c r="T29" s="46"/>
      <c r="U29" s="46"/>
      <c r="V29" s="46"/>
      <c r="W29" s="46" t="s">
        <v>81</v>
      </c>
      <c r="X29" s="46" t="s">
        <v>207</v>
      </c>
      <c r="Y29" s="46" t="s">
        <v>82</v>
      </c>
      <c r="Z29" s="46"/>
      <c r="AA29" s="46"/>
      <c r="AB29" s="46"/>
      <c r="AC29" s="48" t="s">
        <v>83</v>
      </c>
      <c r="AD29" s="48" t="s">
        <v>84</v>
      </c>
      <c r="AE29" s="48" t="s">
        <v>85</v>
      </c>
      <c r="AF29" s="82">
        <f>AH29+AJ29+AL29+AN29</f>
        <v>1797.6</v>
      </c>
      <c r="AG29" s="82">
        <f t="shared" ref="AG29:AG64" si="17">AI29+AK29+AM29+AO29</f>
        <v>1725.4</v>
      </c>
      <c r="AH29" s="178">
        <v>0</v>
      </c>
      <c r="AI29" s="178">
        <v>0</v>
      </c>
      <c r="AJ29" s="178">
        <v>0</v>
      </c>
      <c r="AK29" s="178">
        <v>0</v>
      </c>
      <c r="AL29" s="178">
        <v>0</v>
      </c>
      <c r="AM29" s="178">
        <v>0</v>
      </c>
      <c r="AN29" s="178">
        <f>2071.6-210-64</f>
        <v>1797.6</v>
      </c>
      <c r="AO29" s="178">
        <f>1997.1-207.3-1.8-62.6</f>
        <v>1725.4</v>
      </c>
      <c r="AP29" s="49">
        <f t="shared" ref="AP29:AP32" si="18">AQ29+AR29+AS29+AT29</f>
        <v>1454.8999999999999</v>
      </c>
      <c r="AQ29" s="49">
        <v>0</v>
      </c>
      <c r="AR29" s="49">
        <v>77.8</v>
      </c>
      <c r="AS29" s="49">
        <v>0</v>
      </c>
      <c r="AT29" s="178">
        <f>1740.6-218.7-67-AR29</f>
        <v>1377.1</v>
      </c>
      <c r="AU29" s="49">
        <f t="shared" ref="AU29:AU30" si="19">AV29+AW29+AX29+AY29</f>
        <v>1580</v>
      </c>
      <c r="AV29" s="178">
        <v>0</v>
      </c>
      <c r="AW29" s="178">
        <v>0</v>
      </c>
      <c r="AX29" s="178">
        <v>0</v>
      </c>
      <c r="AY29" s="178">
        <f>1830-192-58</f>
        <v>1580</v>
      </c>
      <c r="AZ29" s="49">
        <f t="shared" ref="AZ29:AZ30" si="20">BA29+BB29+BC29+BD29</f>
        <v>1241.5</v>
      </c>
      <c r="BA29" s="178">
        <v>0</v>
      </c>
      <c r="BB29" s="178">
        <v>0</v>
      </c>
      <c r="BC29" s="178">
        <v>0</v>
      </c>
      <c r="BD29" s="178">
        <f>1453.5-163-49</f>
        <v>1241.5</v>
      </c>
      <c r="BE29" s="49">
        <f t="shared" ref="BE29:BE63" si="21">BF29+BG29+BH29+BI29</f>
        <v>871</v>
      </c>
      <c r="BF29" s="178">
        <v>0</v>
      </c>
      <c r="BG29" s="178">
        <v>0</v>
      </c>
      <c r="BH29" s="178">
        <v>0</v>
      </c>
      <c r="BI29" s="178">
        <f>1083-163-49</f>
        <v>871</v>
      </c>
      <c r="BJ29" s="49">
        <f>AF29</f>
        <v>1797.6</v>
      </c>
      <c r="BK29" s="49">
        <f t="shared" ref="BK29:BK64" si="22">AG29</f>
        <v>1725.4</v>
      </c>
      <c r="BL29" s="49">
        <f t="shared" ref="BL29:BL64" si="23">AH29</f>
        <v>0</v>
      </c>
      <c r="BM29" s="49">
        <f t="shared" ref="BM29:BM64" si="24">AI29</f>
        <v>0</v>
      </c>
      <c r="BN29" s="49">
        <f t="shared" ref="BN29:BN64" si="25">AJ29</f>
        <v>0</v>
      </c>
      <c r="BO29" s="49">
        <f t="shared" ref="BO29:BO64" si="26">AK29</f>
        <v>0</v>
      </c>
      <c r="BP29" s="49">
        <f t="shared" ref="BP29:BP64" si="27">AL29</f>
        <v>0</v>
      </c>
      <c r="BQ29" s="49">
        <f t="shared" ref="BQ29:BQ64" si="28">AM29</f>
        <v>0</v>
      </c>
      <c r="BR29" s="49">
        <f t="shared" ref="BR29:BR64" si="29">AN29</f>
        <v>1797.6</v>
      </c>
      <c r="BS29" s="49">
        <f t="shared" ref="BS29:BS64" si="30">AO29</f>
        <v>1725.4</v>
      </c>
      <c r="BT29" s="49">
        <f t="shared" ref="BT29:BT64" si="31">AP29</f>
        <v>1454.8999999999999</v>
      </c>
      <c r="BU29" s="49">
        <f t="shared" ref="BU29:BU64" si="32">AQ29</f>
        <v>0</v>
      </c>
      <c r="BV29" s="49">
        <f t="shared" ref="BV29:BV64" si="33">AR29</f>
        <v>77.8</v>
      </c>
      <c r="BW29" s="49">
        <f t="shared" ref="BW29:BW64" si="34">AS29</f>
        <v>0</v>
      </c>
      <c r="BX29" s="49">
        <f t="shared" ref="BX29:BX64" si="35">AT29</f>
        <v>1377.1</v>
      </c>
      <c r="BY29" s="49">
        <f t="shared" ref="BY29:BY64" si="36">AU29</f>
        <v>1580</v>
      </c>
      <c r="BZ29" s="49">
        <f t="shared" ref="BZ29:BZ64" si="37">AV29</f>
        <v>0</v>
      </c>
      <c r="CA29" s="49">
        <f t="shared" ref="CA29:CA64" si="38">AW29</f>
        <v>0</v>
      </c>
      <c r="CB29" s="49">
        <f t="shared" ref="CB29:CB64" si="39">AX29</f>
        <v>0</v>
      </c>
      <c r="CC29" s="49">
        <f t="shared" ref="CC29:CC64" si="40">AY29</f>
        <v>1580</v>
      </c>
      <c r="CD29" s="49">
        <f t="shared" ref="CD29:CD64" si="41">AZ29</f>
        <v>1241.5</v>
      </c>
      <c r="CE29" s="49">
        <f t="shared" ref="CE29:CE64" si="42">BA29</f>
        <v>0</v>
      </c>
      <c r="CF29" s="49">
        <f t="shared" ref="CF29:CF64" si="43">BB29</f>
        <v>0</v>
      </c>
      <c r="CG29" s="49">
        <f t="shared" ref="CG29:CG64" si="44">BC29</f>
        <v>0</v>
      </c>
      <c r="CH29" s="49">
        <f t="shared" ref="CH29:CH64" si="45">BD29</f>
        <v>1241.5</v>
      </c>
      <c r="CI29" s="49">
        <f t="shared" ref="CI29:CI64" si="46">BE29</f>
        <v>871</v>
      </c>
      <c r="CJ29" s="49">
        <f t="shared" ref="CJ29:CJ64" si="47">BF29</f>
        <v>0</v>
      </c>
      <c r="CK29" s="49">
        <f t="shared" ref="CK29:CK64" si="48">BG29</f>
        <v>0</v>
      </c>
      <c r="CL29" s="49">
        <f t="shared" ref="CL29:CL64" si="49">BH29</f>
        <v>0</v>
      </c>
      <c r="CM29" s="49">
        <f t="shared" ref="CM29:CM64" si="50">BI29</f>
        <v>871</v>
      </c>
      <c r="CN29" s="49">
        <f t="shared" ref="CN29:CN64" si="51">AG29</f>
        <v>1725.4</v>
      </c>
      <c r="CO29" s="49">
        <f t="shared" ref="CO29:CO64" si="52">AI29</f>
        <v>0</v>
      </c>
      <c r="CP29" s="49">
        <f t="shared" ref="CP29:CP64" si="53">AK29</f>
        <v>0</v>
      </c>
      <c r="CQ29" s="49">
        <f t="shared" ref="CQ29:CQ64" si="54">AM29</f>
        <v>0</v>
      </c>
      <c r="CR29" s="49">
        <f t="shared" ref="CR29:CR64" si="55">AO29</f>
        <v>1725.4</v>
      </c>
      <c r="CS29" s="49">
        <f t="shared" ref="CS29:CS64" si="56">BT29</f>
        <v>1454.8999999999999</v>
      </c>
      <c r="CT29" s="49">
        <f t="shared" ref="CT29:CT64" si="57">BU29</f>
        <v>0</v>
      </c>
      <c r="CU29" s="49">
        <f t="shared" ref="CU29:CU64" si="58">BV29</f>
        <v>77.8</v>
      </c>
      <c r="CV29" s="49">
        <f t="shared" ref="CV29:CV64" si="59">BW29</f>
        <v>0</v>
      </c>
      <c r="CW29" s="49">
        <f t="shared" ref="CW29:CW64" si="60">BX29</f>
        <v>1377.1</v>
      </c>
      <c r="CX29" s="49">
        <f t="shared" ref="CX29:CX64" si="61">BY29</f>
        <v>1580</v>
      </c>
      <c r="CY29" s="49">
        <f t="shared" ref="CY29:CY64" si="62">BZ29</f>
        <v>0</v>
      </c>
      <c r="CZ29" s="49">
        <f t="shared" ref="CZ29:CZ64" si="63">CA29</f>
        <v>0</v>
      </c>
      <c r="DA29" s="49">
        <f t="shared" ref="DA29:DA64" si="64">CB29</f>
        <v>0</v>
      </c>
      <c r="DB29" s="49">
        <f t="shared" ref="DB29:DB64" si="65">CC29</f>
        <v>1580</v>
      </c>
      <c r="DC29" s="49">
        <f t="shared" ref="DC29:DC64" si="66">CN29</f>
        <v>1725.4</v>
      </c>
      <c r="DD29" s="49">
        <f t="shared" ref="DD29:DD64" si="67">CO29</f>
        <v>0</v>
      </c>
      <c r="DE29" s="49">
        <f t="shared" ref="DE29:DE64" si="68">CP29</f>
        <v>0</v>
      </c>
      <c r="DF29" s="49">
        <f t="shared" ref="DF29:DF64" si="69">CQ29</f>
        <v>0</v>
      </c>
      <c r="DG29" s="49">
        <f t="shared" ref="DG29:DG64" si="70">CR29</f>
        <v>1725.4</v>
      </c>
      <c r="DH29" s="49">
        <f t="shared" ref="DH29:DH64" si="71">CS29</f>
        <v>1454.8999999999999</v>
      </c>
      <c r="DI29" s="49">
        <f t="shared" ref="DI29:DI64" si="72">CT29</f>
        <v>0</v>
      </c>
      <c r="DJ29" s="49">
        <f t="shared" ref="DJ29:DJ64" si="73">CU29</f>
        <v>77.8</v>
      </c>
      <c r="DK29" s="49">
        <f t="shared" ref="DK29:DK64" si="74">CV29</f>
        <v>0</v>
      </c>
      <c r="DL29" s="49">
        <f t="shared" ref="DL29:DL64" si="75">CW29</f>
        <v>1377.1</v>
      </c>
      <c r="DM29" s="49">
        <f t="shared" ref="DM29:DM64" si="76">CX29</f>
        <v>1580</v>
      </c>
      <c r="DN29" s="49">
        <f t="shared" ref="DN29:DN64" si="77">CY29</f>
        <v>0</v>
      </c>
      <c r="DO29" s="49">
        <f t="shared" ref="DO29:DO64" si="78">CZ29</f>
        <v>0</v>
      </c>
      <c r="DP29" s="49">
        <f t="shared" ref="DP29:DP64" si="79">DA29</f>
        <v>0</v>
      </c>
      <c r="DQ29" s="49">
        <f t="shared" ref="DQ29:DQ64" si="80">DB29</f>
        <v>1580</v>
      </c>
      <c r="DR29" s="50" t="s">
        <v>86</v>
      </c>
      <c r="DS29" s="4"/>
    </row>
    <row r="30" spans="1:123" ht="151.80000000000001" hidden="1">
      <c r="A30" s="51"/>
      <c r="B30" s="52"/>
      <c r="C30" s="34"/>
      <c r="D30" s="53"/>
      <c r="E30" s="53"/>
      <c r="F30" s="53" t="s">
        <v>87</v>
      </c>
      <c r="G30" s="53" t="s">
        <v>79</v>
      </c>
      <c r="H30" s="53" t="s">
        <v>88</v>
      </c>
      <c r="I30" s="53" t="s">
        <v>89</v>
      </c>
      <c r="J30" s="53"/>
      <c r="K30" s="53"/>
      <c r="L30" s="53"/>
      <c r="M30" s="53"/>
      <c r="N30" s="53"/>
      <c r="O30" s="53"/>
      <c r="P30" s="53"/>
      <c r="Q30" s="53"/>
      <c r="R30" s="53"/>
      <c r="S30" s="53"/>
      <c r="T30" s="53"/>
      <c r="U30" s="53"/>
      <c r="V30" s="53"/>
      <c r="W30" s="53"/>
      <c r="X30" s="53"/>
      <c r="Y30" s="53"/>
      <c r="Z30" s="53"/>
      <c r="AA30" s="53"/>
      <c r="AB30" s="53"/>
      <c r="AC30" s="54"/>
      <c r="AD30" s="53" t="s">
        <v>84</v>
      </c>
      <c r="AE30" s="53" t="s">
        <v>85</v>
      </c>
      <c r="AF30" s="82" t="e">
        <f t="shared" ref="AF30:AF64" si="81">AH30+AJ30+AL30+AN30</f>
        <v>#VALUE!</v>
      </c>
      <c r="AG30" s="82" t="e">
        <f t="shared" si="17"/>
        <v>#VALUE!</v>
      </c>
      <c r="AH30" s="179" t="s">
        <v>70</v>
      </c>
      <c r="AI30" s="179" t="s">
        <v>70</v>
      </c>
      <c r="AJ30" s="179" t="s">
        <v>70</v>
      </c>
      <c r="AK30" s="179" t="s">
        <v>70</v>
      </c>
      <c r="AL30" s="179" t="s">
        <v>70</v>
      </c>
      <c r="AM30" s="179" t="s">
        <v>70</v>
      </c>
      <c r="AN30" s="179">
        <v>1277</v>
      </c>
      <c r="AO30" s="179">
        <v>1133</v>
      </c>
      <c r="AP30" s="49">
        <f t="shared" si="18"/>
        <v>996.6</v>
      </c>
      <c r="AQ30" s="49">
        <v>0</v>
      </c>
      <c r="AR30" s="49">
        <v>0</v>
      </c>
      <c r="AS30" s="49">
        <v>0</v>
      </c>
      <c r="AT30" s="179">
        <v>996.6</v>
      </c>
      <c r="AU30" s="49" t="e">
        <f t="shared" si="19"/>
        <v>#VALUE!</v>
      </c>
      <c r="AV30" s="179" t="s">
        <v>70</v>
      </c>
      <c r="AW30" s="179" t="s">
        <v>70</v>
      </c>
      <c r="AX30" s="179" t="s">
        <v>70</v>
      </c>
      <c r="AY30" s="179">
        <v>996.6</v>
      </c>
      <c r="AZ30" s="49" t="e">
        <f t="shared" si="20"/>
        <v>#VALUE!</v>
      </c>
      <c r="BA30" s="179" t="s">
        <v>70</v>
      </c>
      <c r="BB30" s="179" t="s">
        <v>70</v>
      </c>
      <c r="BC30" s="179" t="s">
        <v>70</v>
      </c>
      <c r="BD30" s="179">
        <v>996.6</v>
      </c>
      <c r="BE30" s="49" t="e">
        <f t="shared" si="21"/>
        <v>#VALUE!</v>
      </c>
      <c r="BF30" s="179" t="s">
        <v>70</v>
      </c>
      <c r="BG30" s="179" t="s">
        <v>70</v>
      </c>
      <c r="BH30" s="179" t="s">
        <v>70</v>
      </c>
      <c r="BI30" s="179">
        <v>996.6</v>
      </c>
      <c r="BJ30" s="49" t="e">
        <f t="shared" ref="BJ30:BJ64" si="82">AF30</f>
        <v>#VALUE!</v>
      </c>
      <c r="BK30" s="49" t="e">
        <f t="shared" si="22"/>
        <v>#VALUE!</v>
      </c>
      <c r="BL30" s="49" t="str">
        <f t="shared" si="23"/>
        <v>-</v>
      </c>
      <c r="BM30" s="49" t="str">
        <f t="shared" si="24"/>
        <v>-</v>
      </c>
      <c r="BN30" s="49" t="str">
        <f t="shared" si="25"/>
        <v>-</v>
      </c>
      <c r="BO30" s="49" t="str">
        <f t="shared" si="26"/>
        <v>-</v>
      </c>
      <c r="BP30" s="49" t="str">
        <f t="shared" si="27"/>
        <v>-</v>
      </c>
      <c r="BQ30" s="49" t="str">
        <f t="shared" si="28"/>
        <v>-</v>
      </c>
      <c r="BR30" s="49">
        <f t="shared" si="29"/>
        <v>1277</v>
      </c>
      <c r="BS30" s="49">
        <f t="shared" si="30"/>
        <v>1133</v>
      </c>
      <c r="BT30" s="49">
        <f t="shared" si="31"/>
        <v>996.6</v>
      </c>
      <c r="BU30" s="49">
        <f t="shared" si="32"/>
        <v>0</v>
      </c>
      <c r="BV30" s="49">
        <f t="shared" si="33"/>
        <v>0</v>
      </c>
      <c r="BW30" s="49">
        <f t="shared" si="34"/>
        <v>0</v>
      </c>
      <c r="BX30" s="49">
        <f t="shared" si="35"/>
        <v>996.6</v>
      </c>
      <c r="BY30" s="49" t="e">
        <f t="shared" si="36"/>
        <v>#VALUE!</v>
      </c>
      <c r="BZ30" s="49" t="str">
        <f t="shared" si="37"/>
        <v>-</v>
      </c>
      <c r="CA30" s="49" t="str">
        <f t="shared" si="38"/>
        <v>-</v>
      </c>
      <c r="CB30" s="49" t="str">
        <f t="shared" si="39"/>
        <v>-</v>
      </c>
      <c r="CC30" s="49">
        <f t="shared" si="40"/>
        <v>996.6</v>
      </c>
      <c r="CD30" s="49" t="e">
        <f t="shared" si="41"/>
        <v>#VALUE!</v>
      </c>
      <c r="CE30" s="49" t="str">
        <f t="shared" si="42"/>
        <v>-</v>
      </c>
      <c r="CF30" s="49" t="str">
        <f t="shared" si="43"/>
        <v>-</v>
      </c>
      <c r="CG30" s="49" t="str">
        <f t="shared" si="44"/>
        <v>-</v>
      </c>
      <c r="CH30" s="49">
        <f t="shared" si="45"/>
        <v>996.6</v>
      </c>
      <c r="CI30" s="49" t="e">
        <f t="shared" si="46"/>
        <v>#VALUE!</v>
      </c>
      <c r="CJ30" s="49" t="str">
        <f t="shared" si="47"/>
        <v>-</v>
      </c>
      <c r="CK30" s="49" t="str">
        <f t="shared" si="48"/>
        <v>-</v>
      </c>
      <c r="CL30" s="49" t="str">
        <f t="shared" si="49"/>
        <v>-</v>
      </c>
      <c r="CM30" s="49">
        <f t="shared" si="50"/>
        <v>996.6</v>
      </c>
      <c r="CN30" s="49" t="e">
        <f t="shared" si="51"/>
        <v>#VALUE!</v>
      </c>
      <c r="CO30" s="49" t="str">
        <f t="shared" si="52"/>
        <v>-</v>
      </c>
      <c r="CP30" s="49" t="str">
        <f t="shared" si="53"/>
        <v>-</v>
      </c>
      <c r="CQ30" s="49" t="str">
        <f t="shared" si="54"/>
        <v>-</v>
      </c>
      <c r="CR30" s="49">
        <f t="shared" si="55"/>
        <v>1133</v>
      </c>
      <c r="CS30" s="49">
        <f t="shared" si="56"/>
        <v>996.6</v>
      </c>
      <c r="CT30" s="49">
        <f t="shared" si="57"/>
        <v>0</v>
      </c>
      <c r="CU30" s="49">
        <f t="shared" si="58"/>
        <v>0</v>
      </c>
      <c r="CV30" s="49">
        <f t="shared" si="59"/>
        <v>0</v>
      </c>
      <c r="CW30" s="49">
        <f t="shared" si="60"/>
        <v>996.6</v>
      </c>
      <c r="CX30" s="49" t="e">
        <f t="shared" si="61"/>
        <v>#VALUE!</v>
      </c>
      <c r="CY30" s="49" t="str">
        <f t="shared" si="62"/>
        <v>-</v>
      </c>
      <c r="CZ30" s="49" t="str">
        <f t="shared" si="63"/>
        <v>-</v>
      </c>
      <c r="DA30" s="49" t="str">
        <f t="shared" si="64"/>
        <v>-</v>
      </c>
      <c r="DB30" s="49">
        <f t="shared" si="65"/>
        <v>996.6</v>
      </c>
      <c r="DC30" s="49" t="e">
        <f t="shared" si="66"/>
        <v>#VALUE!</v>
      </c>
      <c r="DD30" s="49" t="str">
        <f t="shared" si="67"/>
        <v>-</v>
      </c>
      <c r="DE30" s="49" t="str">
        <f t="shared" si="68"/>
        <v>-</v>
      </c>
      <c r="DF30" s="49" t="str">
        <f t="shared" si="69"/>
        <v>-</v>
      </c>
      <c r="DG30" s="49">
        <f t="shared" si="70"/>
        <v>1133</v>
      </c>
      <c r="DH30" s="49">
        <f t="shared" si="71"/>
        <v>996.6</v>
      </c>
      <c r="DI30" s="49">
        <f t="shared" si="72"/>
        <v>0</v>
      </c>
      <c r="DJ30" s="49">
        <f t="shared" si="73"/>
        <v>0</v>
      </c>
      <c r="DK30" s="49">
        <f t="shared" si="74"/>
        <v>0</v>
      </c>
      <c r="DL30" s="49">
        <f t="shared" si="75"/>
        <v>996.6</v>
      </c>
      <c r="DM30" s="49" t="e">
        <f t="shared" si="76"/>
        <v>#VALUE!</v>
      </c>
      <c r="DN30" s="49" t="str">
        <f t="shared" si="77"/>
        <v>-</v>
      </c>
      <c r="DO30" s="49" t="str">
        <f t="shared" si="78"/>
        <v>-</v>
      </c>
      <c r="DP30" s="49" t="str">
        <f t="shared" si="79"/>
        <v>-</v>
      </c>
      <c r="DQ30" s="49">
        <f t="shared" si="80"/>
        <v>996.6</v>
      </c>
      <c r="DR30" s="55" t="s">
        <v>90</v>
      </c>
      <c r="DS30" s="4"/>
    </row>
    <row r="31" spans="1:123" s="7" customFormat="1" ht="110.4" hidden="1">
      <c r="A31" s="43" t="s">
        <v>199</v>
      </c>
      <c r="B31" s="44" t="s">
        <v>200</v>
      </c>
      <c r="C31" s="56" t="s">
        <v>78</v>
      </c>
      <c r="D31" s="48" t="s">
        <v>79</v>
      </c>
      <c r="E31" s="48" t="s">
        <v>80</v>
      </c>
      <c r="F31" s="48"/>
      <c r="G31" s="48"/>
      <c r="H31" s="48"/>
      <c r="I31" s="48"/>
      <c r="J31" s="48"/>
      <c r="K31" s="48"/>
      <c r="L31" s="48"/>
      <c r="M31" s="48"/>
      <c r="N31" s="48"/>
      <c r="O31" s="48"/>
      <c r="P31" s="48"/>
      <c r="Q31" s="48"/>
      <c r="R31" s="48"/>
      <c r="S31" s="48"/>
      <c r="T31" s="48"/>
      <c r="U31" s="48"/>
      <c r="V31" s="48"/>
      <c r="W31" s="48" t="s">
        <v>201</v>
      </c>
      <c r="X31" s="48" t="s">
        <v>79</v>
      </c>
      <c r="Y31" s="48" t="s">
        <v>202</v>
      </c>
      <c r="Z31" s="48"/>
      <c r="AA31" s="48"/>
      <c r="AB31" s="48"/>
      <c r="AC31" s="48" t="s">
        <v>203</v>
      </c>
      <c r="AD31" s="48" t="s">
        <v>204</v>
      </c>
      <c r="AE31" s="48" t="s">
        <v>85</v>
      </c>
      <c r="AF31" s="82">
        <f t="shared" ref="AF31" si="83">AH31+AJ31+AL31+AN31</f>
        <v>0</v>
      </c>
      <c r="AG31" s="82">
        <f t="shared" si="17"/>
        <v>0</v>
      </c>
      <c r="AH31" s="178">
        <v>0</v>
      </c>
      <c r="AI31" s="178">
        <v>0</v>
      </c>
      <c r="AJ31" s="178">
        <v>0</v>
      </c>
      <c r="AK31" s="178">
        <v>0</v>
      </c>
      <c r="AL31" s="178">
        <v>0</v>
      </c>
      <c r="AM31" s="178">
        <v>0</v>
      </c>
      <c r="AN31" s="178">
        <v>0</v>
      </c>
      <c r="AO31" s="178">
        <v>0</v>
      </c>
      <c r="AP31" s="49">
        <f t="shared" si="18"/>
        <v>0</v>
      </c>
      <c r="AQ31" s="49">
        <v>0</v>
      </c>
      <c r="AR31" s="49">
        <v>0</v>
      </c>
      <c r="AS31" s="49">
        <v>0</v>
      </c>
      <c r="AT31" s="178">
        <v>0</v>
      </c>
      <c r="AU31" s="49">
        <f>AV31+AW31+AX31+AY31</f>
        <v>0</v>
      </c>
      <c r="AV31" s="178">
        <v>0</v>
      </c>
      <c r="AW31" s="178">
        <v>0</v>
      </c>
      <c r="AX31" s="178">
        <v>0</v>
      </c>
      <c r="AY31" s="178">
        <v>0</v>
      </c>
      <c r="AZ31" s="49">
        <f>BA31+BB31+BC31+BD31</f>
        <v>0</v>
      </c>
      <c r="BA31" s="178">
        <v>0</v>
      </c>
      <c r="BB31" s="178">
        <v>0</v>
      </c>
      <c r="BC31" s="178">
        <v>0</v>
      </c>
      <c r="BD31" s="178">
        <v>0</v>
      </c>
      <c r="BE31" s="49">
        <f>BF31+BG31+BH31+BI31</f>
        <v>0</v>
      </c>
      <c r="BF31" s="178">
        <v>0</v>
      </c>
      <c r="BG31" s="178">
        <v>0</v>
      </c>
      <c r="BH31" s="178">
        <v>0</v>
      </c>
      <c r="BI31" s="178">
        <v>0</v>
      </c>
      <c r="BJ31" s="49">
        <f t="shared" ref="BJ31" si="84">AF31</f>
        <v>0</v>
      </c>
      <c r="BK31" s="49">
        <f t="shared" ref="BK31" si="85">AG31</f>
        <v>0</v>
      </c>
      <c r="BL31" s="49">
        <f t="shared" ref="BL31" si="86">AH31</f>
        <v>0</v>
      </c>
      <c r="BM31" s="49">
        <f t="shared" ref="BM31" si="87">AI31</f>
        <v>0</v>
      </c>
      <c r="BN31" s="49">
        <f t="shared" ref="BN31" si="88">AJ31</f>
        <v>0</v>
      </c>
      <c r="BO31" s="49">
        <f t="shared" ref="BO31" si="89">AK31</f>
        <v>0</v>
      </c>
      <c r="BP31" s="49">
        <f t="shared" ref="BP31" si="90">AL31</f>
        <v>0</v>
      </c>
      <c r="BQ31" s="49">
        <f t="shared" ref="BQ31" si="91">AM31</f>
        <v>0</v>
      </c>
      <c r="BR31" s="49">
        <f t="shared" ref="BR31" si="92">AN31</f>
        <v>0</v>
      </c>
      <c r="BS31" s="49">
        <f t="shared" ref="BS31" si="93">AO31</f>
        <v>0</v>
      </c>
      <c r="BT31" s="49">
        <f t="shared" ref="BT31" si="94">AP31</f>
        <v>0</v>
      </c>
      <c r="BU31" s="49">
        <f t="shared" ref="BU31" si="95">AQ31</f>
        <v>0</v>
      </c>
      <c r="BV31" s="49">
        <f t="shared" ref="BV31" si="96">AR31</f>
        <v>0</v>
      </c>
      <c r="BW31" s="49">
        <f t="shared" ref="BW31" si="97">AS31</f>
        <v>0</v>
      </c>
      <c r="BX31" s="49">
        <f t="shared" ref="BX31" si="98">AT31</f>
        <v>0</v>
      </c>
      <c r="BY31" s="49">
        <f t="shared" ref="BY31" si="99">AU31</f>
        <v>0</v>
      </c>
      <c r="BZ31" s="49">
        <f t="shared" ref="BZ31" si="100">AV31</f>
        <v>0</v>
      </c>
      <c r="CA31" s="49">
        <f t="shared" ref="CA31" si="101">AW31</f>
        <v>0</v>
      </c>
      <c r="CB31" s="49">
        <f t="shared" ref="CB31" si="102">AX31</f>
        <v>0</v>
      </c>
      <c r="CC31" s="49">
        <f t="shared" ref="CC31" si="103">AY31</f>
        <v>0</v>
      </c>
      <c r="CD31" s="49">
        <f t="shared" ref="CD31" si="104">AZ31</f>
        <v>0</v>
      </c>
      <c r="CE31" s="49">
        <f t="shared" ref="CE31" si="105">BA31</f>
        <v>0</v>
      </c>
      <c r="CF31" s="49">
        <f t="shared" ref="CF31" si="106">BB31</f>
        <v>0</v>
      </c>
      <c r="CG31" s="49">
        <f t="shared" ref="CG31" si="107">BC31</f>
        <v>0</v>
      </c>
      <c r="CH31" s="49">
        <f t="shared" ref="CH31" si="108">BD31</f>
        <v>0</v>
      </c>
      <c r="CI31" s="49">
        <f t="shared" ref="CI31" si="109">BE31</f>
        <v>0</v>
      </c>
      <c r="CJ31" s="49">
        <f t="shared" ref="CJ31" si="110">BF31</f>
        <v>0</v>
      </c>
      <c r="CK31" s="49">
        <f t="shared" ref="CK31" si="111">BG31</f>
        <v>0</v>
      </c>
      <c r="CL31" s="49">
        <f t="shared" ref="CL31" si="112">BH31</f>
        <v>0</v>
      </c>
      <c r="CM31" s="49">
        <f t="shared" ref="CM31" si="113">BI31</f>
        <v>0</v>
      </c>
      <c r="CN31" s="49">
        <f t="shared" ref="CN31" si="114">AG31</f>
        <v>0</v>
      </c>
      <c r="CO31" s="49">
        <f t="shared" ref="CO31" si="115">AI31</f>
        <v>0</v>
      </c>
      <c r="CP31" s="49">
        <f t="shared" ref="CP31" si="116">AK31</f>
        <v>0</v>
      </c>
      <c r="CQ31" s="49">
        <f t="shared" ref="CQ31" si="117">AM31</f>
        <v>0</v>
      </c>
      <c r="CR31" s="49">
        <f t="shared" ref="CR31" si="118">AO31</f>
        <v>0</v>
      </c>
      <c r="CS31" s="49">
        <f t="shared" ref="CS31" si="119">BT31</f>
        <v>0</v>
      </c>
      <c r="CT31" s="49">
        <f t="shared" ref="CT31" si="120">BU31</f>
        <v>0</v>
      </c>
      <c r="CU31" s="49">
        <f t="shared" ref="CU31" si="121">BV31</f>
        <v>0</v>
      </c>
      <c r="CV31" s="49">
        <f t="shared" ref="CV31" si="122">BW31</f>
        <v>0</v>
      </c>
      <c r="CW31" s="49">
        <f t="shared" ref="CW31" si="123">BX31</f>
        <v>0</v>
      </c>
      <c r="CX31" s="49">
        <f t="shared" ref="CX31" si="124">BY31</f>
        <v>0</v>
      </c>
      <c r="CY31" s="49">
        <f t="shared" ref="CY31" si="125">BZ31</f>
        <v>0</v>
      </c>
      <c r="CZ31" s="49">
        <f t="shared" ref="CZ31" si="126">CA31</f>
        <v>0</v>
      </c>
      <c r="DA31" s="49">
        <f t="shared" ref="DA31" si="127">CB31</f>
        <v>0</v>
      </c>
      <c r="DB31" s="49">
        <f t="shared" ref="DB31" si="128">CC31</f>
        <v>0</v>
      </c>
      <c r="DC31" s="49">
        <f t="shared" ref="DC31" si="129">CN31</f>
        <v>0</v>
      </c>
      <c r="DD31" s="49">
        <f t="shared" ref="DD31" si="130">CO31</f>
        <v>0</v>
      </c>
      <c r="DE31" s="49">
        <f t="shared" ref="DE31" si="131">CP31</f>
        <v>0</v>
      </c>
      <c r="DF31" s="49">
        <f t="shared" ref="DF31" si="132">CQ31</f>
        <v>0</v>
      </c>
      <c r="DG31" s="49">
        <f t="shared" ref="DG31" si="133">CR31</f>
        <v>0</v>
      </c>
      <c r="DH31" s="49">
        <f t="shared" ref="DH31" si="134">CS31</f>
        <v>0</v>
      </c>
      <c r="DI31" s="49">
        <f t="shared" ref="DI31" si="135">CT31</f>
        <v>0</v>
      </c>
      <c r="DJ31" s="49">
        <f t="shared" ref="DJ31" si="136">CU31</f>
        <v>0</v>
      </c>
      <c r="DK31" s="49">
        <f t="shared" ref="DK31" si="137">CV31</f>
        <v>0</v>
      </c>
      <c r="DL31" s="49">
        <f t="shared" ref="DL31" si="138">CW31</f>
        <v>0</v>
      </c>
      <c r="DM31" s="49">
        <f t="shared" ref="DM31" si="139">CX31</f>
        <v>0</v>
      </c>
      <c r="DN31" s="49">
        <f t="shared" ref="DN31" si="140">CY31</f>
        <v>0</v>
      </c>
      <c r="DO31" s="49">
        <f t="shared" ref="DO31" si="141">CZ31</f>
        <v>0</v>
      </c>
      <c r="DP31" s="49">
        <f t="shared" ref="DP31" si="142">DA31</f>
        <v>0</v>
      </c>
      <c r="DQ31" s="49">
        <f t="shared" ref="DQ31" si="143">DB31</f>
        <v>0</v>
      </c>
      <c r="DR31" s="50" t="s">
        <v>98</v>
      </c>
      <c r="DS31" s="4"/>
    </row>
    <row r="32" spans="1:123" ht="220.8">
      <c r="A32" s="43" t="s">
        <v>91</v>
      </c>
      <c r="B32" s="44" t="s">
        <v>92</v>
      </c>
      <c r="C32" s="56" t="s">
        <v>78</v>
      </c>
      <c r="D32" s="46" t="s">
        <v>209</v>
      </c>
      <c r="E32" s="46" t="s">
        <v>206</v>
      </c>
      <c r="F32" s="48"/>
      <c r="G32" s="48"/>
      <c r="H32" s="48"/>
      <c r="I32" s="48"/>
      <c r="J32" s="48"/>
      <c r="K32" s="48"/>
      <c r="L32" s="48"/>
      <c r="M32" s="48"/>
      <c r="N32" s="48"/>
      <c r="O32" s="48"/>
      <c r="P32" s="48"/>
      <c r="Q32" s="48"/>
      <c r="R32" s="48"/>
      <c r="S32" s="48"/>
      <c r="T32" s="48"/>
      <c r="U32" s="48"/>
      <c r="V32" s="48"/>
      <c r="W32" s="48"/>
      <c r="X32" s="48"/>
      <c r="Y32" s="48"/>
      <c r="Z32" s="48" t="s">
        <v>93</v>
      </c>
      <c r="AA32" s="48" t="s">
        <v>79</v>
      </c>
      <c r="AB32" s="48" t="s">
        <v>94</v>
      </c>
      <c r="AC32" s="48" t="s">
        <v>95</v>
      </c>
      <c r="AD32" s="48" t="s">
        <v>96</v>
      </c>
      <c r="AE32" s="48" t="s">
        <v>97</v>
      </c>
      <c r="AF32" s="82">
        <f t="shared" si="81"/>
        <v>625.4</v>
      </c>
      <c r="AG32" s="82">
        <f t="shared" si="17"/>
        <v>624.79999999999995</v>
      </c>
      <c r="AH32" s="178">
        <v>0</v>
      </c>
      <c r="AI32" s="178">
        <v>0</v>
      </c>
      <c r="AJ32" s="178">
        <v>334.8</v>
      </c>
      <c r="AK32" s="178">
        <v>334.8</v>
      </c>
      <c r="AL32" s="178">
        <v>0</v>
      </c>
      <c r="AM32" s="178">
        <v>0</v>
      </c>
      <c r="AN32" s="178">
        <f>625.4-AJ32</f>
        <v>290.59999999999997</v>
      </c>
      <c r="AO32" s="178">
        <f>624.8-AK32</f>
        <v>289.99999999999994</v>
      </c>
      <c r="AP32" s="49">
        <f t="shared" si="18"/>
        <v>215</v>
      </c>
      <c r="AQ32" s="49">
        <v>0</v>
      </c>
      <c r="AR32" s="49">
        <v>0</v>
      </c>
      <c r="AS32" s="49">
        <v>0</v>
      </c>
      <c r="AT32" s="178">
        <v>215</v>
      </c>
      <c r="AU32" s="49">
        <f t="shared" ref="AU32" si="144">AV32+AW32+AX32+AY32</f>
        <v>359</v>
      </c>
      <c r="AV32" s="178">
        <v>0</v>
      </c>
      <c r="AW32" s="178">
        <v>0</v>
      </c>
      <c r="AX32" s="178">
        <v>0</v>
      </c>
      <c r="AY32" s="178">
        <v>359</v>
      </c>
      <c r="AZ32" s="49">
        <f t="shared" ref="AZ32" si="145">BA32+BB32+BC32+BD32</f>
        <v>200</v>
      </c>
      <c r="BA32" s="178">
        <v>0</v>
      </c>
      <c r="BB32" s="178">
        <v>0</v>
      </c>
      <c r="BC32" s="178">
        <v>0</v>
      </c>
      <c r="BD32" s="178">
        <v>200</v>
      </c>
      <c r="BE32" s="49">
        <f t="shared" si="21"/>
        <v>200</v>
      </c>
      <c r="BF32" s="178">
        <v>0</v>
      </c>
      <c r="BG32" s="178">
        <v>0</v>
      </c>
      <c r="BH32" s="178">
        <v>0</v>
      </c>
      <c r="BI32" s="178">
        <v>200</v>
      </c>
      <c r="BJ32" s="49">
        <f t="shared" si="82"/>
        <v>625.4</v>
      </c>
      <c r="BK32" s="49">
        <f t="shared" si="22"/>
        <v>624.79999999999995</v>
      </c>
      <c r="BL32" s="49">
        <f t="shared" si="23"/>
        <v>0</v>
      </c>
      <c r="BM32" s="49">
        <f t="shared" si="24"/>
        <v>0</v>
      </c>
      <c r="BN32" s="49">
        <f t="shared" si="25"/>
        <v>334.8</v>
      </c>
      <c r="BO32" s="49">
        <f t="shared" si="26"/>
        <v>334.8</v>
      </c>
      <c r="BP32" s="49">
        <f t="shared" si="27"/>
        <v>0</v>
      </c>
      <c r="BQ32" s="49">
        <f t="shared" si="28"/>
        <v>0</v>
      </c>
      <c r="BR32" s="49">
        <f t="shared" si="29"/>
        <v>290.59999999999997</v>
      </c>
      <c r="BS32" s="49">
        <f t="shared" si="30"/>
        <v>289.99999999999994</v>
      </c>
      <c r="BT32" s="49">
        <f t="shared" si="31"/>
        <v>215</v>
      </c>
      <c r="BU32" s="49">
        <f t="shared" si="32"/>
        <v>0</v>
      </c>
      <c r="BV32" s="49">
        <f t="shared" si="33"/>
        <v>0</v>
      </c>
      <c r="BW32" s="49">
        <f t="shared" si="34"/>
        <v>0</v>
      </c>
      <c r="BX32" s="49">
        <f t="shared" si="35"/>
        <v>215</v>
      </c>
      <c r="BY32" s="49">
        <f t="shared" si="36"/>
        <v>359</v>
      </c>
      <c r="BZ32" s="49">
        <f t="shared" si="37"/>
        <v>0</v>
      </c>
      <c r="CA32" s="49">
        <f t="shared" si="38"/>
        <v>0</v>
      </c>
      <c r="CB32" s="49">
        <f t="shared" si="39"/>
        <v>0</v>
      </c>
      <c r="CC32" s="49">
        <f t="shared" si="40"/>
        <v>359</v>
      </c>
      <c r="CD32" s="49">
        <f t="shared" si="41"/>
        <v>200</v>
      </c>
      <c r="CE32" s="49">
        <f t="shared" si="42"/>
        <v>0</v>
      </c>
      <c r="CF32" s="49">
        <f t="shared" si="43"/>
        <v>0</v>
      </c>
      <c r="CG32" s="49">
        <f t="shared" si="44"/>
        <v>0</v>
      </c>
      <c r="CH32" s="49">
        <f t="shared" si="45"/>
        <v>200</v>
      </c>
      <c r="CI32" s="49">
        <f t="shared" si="46"/>
        <v>200</v>
      </c>
      <c r="CJ32" s="49">
        <f t="shared" si="47"/>
        <v>0</v>
      </c>
      <c r="CK32" s="49">
        <f t="shared" si="48"/>
        <v>0</v>
      </c>
      <c r="CL32" s="49">
        <f t="shared" si="49"/>
        <v>0</v>
      </c>
      <c r="CM32" s="49">
        <f t="shared" si="50"/>
        <v>200</v>
      </c>
      <c r="CN32" s="49">
        <f t="shared" si="51"/>
        <v>624.79999999999995</v>
      </c>
      <c r="CO32" s="49">
        <f t="shared" si="52"/>
        <v>0</v>
      </c>
      <c r="CP32" s="49">
        <f t="shared" si="53"/>
        <v>334.8</v>
      </c>
      <c r="CQ32" s="49">
        <f t="shared" si="54"/>
        <v>0</v>
      </c>
      <c r="CR32" s="49">
        <f t="shared" si="55"/>
        <v>289.99999999999994</v>
      </c>
      <c r="CS32" s="49">
        <f t="shared" si="56"/>
        <v>215</v>
      </c>
      <c r="CT32" s="49">
        <f t="shared" si="57"/>
        <v>0</v>
      </c>
      <c r="CU32" s="49">
        <f t="shared" si="58"/>
        <v>0</v>
      </c>
      <c r="CV32" s="49">
        <f t="shared" si="59"/>
        <v>0</v>
      </c>
      <c r="CW32" s="49">
        <f t="shared" si="60"/>
        <v>215</v>
      </c>
      <c r="CX32" s="49">
        <f t="shared" si="61"/>
        <v>359</v>
      </c>
      <c r="CY32" s="49">
        <f t="shared" si="62"/>
        <v>0</v>
      </c>
      <c r="CZ32" s="49">
        <f t="shared" si="63"/>
        <v>0</v>
      </c>
      <c r="DA32" s="49">
        <f t="shared" si="64"/>
        <v>0</v>
      </c>
      <c r="DB32" s="49">
        <f t="shared" si="65"/>
        <v>359</v>
      </c>
      <c r="DC32" s="49">
        <f t="shared" si="66"/>
        <v>624.79999999999995</v>
      </c>
      <c r="DD32" s="49">
        <f t="shared" si="67"/>
        <v>0</v>
      </c>
      <c r="DE32" s="49">
        <f t="shared" si="68"/>
        <v>334.8</v>
      </c>
      <c r="DF32" s="49">
        <f t="shared" si="69"/>
        <v>0</v>
      </c>
      <c r="DG32" s="49">
        <f t="shared" si="70"/>
        <v>289.99999999999994</v>
      </c>
      <c r="DH32" s="49">
        <f t="shared" si="71"/>
        <v>215</v>
      </c>
      <c r="DI32" s="49">
        <f t="shared" si="72"/>
        <v>0</v>
      </c>
      <c r="DJ32" s="49">
        <f t="shared" si="73"/>
        <v>0</v>
      </c>
      <c r="DK32" s="49">
        <f t="shared" si="74"/>
        <v>0</v>
      </c>
      <c r="DL32" s="49">
        <f t="shared" si="75"/>
        <v>215</v>
      </c>
      <c r="DM32" s="49">
        <f t="shared" si="76"/>
        <v>359</v>
      </c>
      <c r="DN32" s="49">
        <f t="shared" si="77"/>
        <v>0</v>
      </c>
      <c r="DO32" s="49">
        <f t="shared" si="78"/>
        <v>0</v>
      </c>
      <c r="DP32" s="49">
        <f t="shared" si="79"/>
        <v>0</v>
      </c>
      <c r="DQ32" s="49">
        <f t="shared" si="80"/>
        <v>359</v>
      </c>
      <c r="DR32" s="50" t="s">
        <v>98</v>
      </c>
      <c r="DS32" s="4"/>
    </row>
    <row r="33" spans="1:123" s="33" customFormat="1" ht="110.4">
      <c r="A33" s="38" t="s">
        <v>99</v>
      </c>
      <c r="B33" s="39" t="s">
        <v>100</v>
      </c>
      <c r="C33" s="40" t="s">
        <v>69</v>
      </c>
      <c r="D33" s="40" t="s">
        <v>69</v>
      </c>
      <c r="E33" s="40" t="s">
        <v>69</v>
      </c>
      <c r="F33" s="40" t="s">
        <v>69</v>
      </c>
      <c r="G33" s="40" t="s">
        <v>69</v>
      </c>
      <c r="H33" s="40" t="s">
        <v>69</v>
      </c>
      <c r="I33" s="40" t="s">
        <v>69</v>
      </c>
      <c r="J33" s="40" t="s">
        <v>69</v>
      </c>
      <c r="K33" s="40" t="s">
        <v>69</v>
      </c>
      <c r="L33" s="40" t="s">
        <v>69</v>
      </c>
      <c r="M33" s="40" t="s">
        <v>69</v>
      </c>
      <c r="N33" s="40" t="s">
        <v>69</v>
      </c>
      <c r="O33" s="40" t="s">
        <v>69</v>
      </c>
      <c r="P33" s="40" t="s">
        <v>69</v>
      </c>
      <c r="Q33" s="40" t="s">
        <v>69</v>
      </c>
      <c r="R33" s="40" t="s">
        <v>69</v>
      </c>
      <c r="S33" s="40" t="s">
        <v>69</v>
      </c>
      <c r="T33" s="40" t="s">
        <v>69</v>
      </c>
      <c r="U33" s="40" t="s">
        <v>69</v>
      </c>
      <c r="V33" s="40" t="s">
        <v>69</v>
      </c>
      <c r="W33" s="40" t="s">
        <v>69</v>
      </c>
      <c r="X33" s="40" t="s">
        <v>69</v>
      </c>
      <c r="Y33" s="40" t="s">
        <v>69</v>
      </c>
      <c r="Z33" s="40" t="s">
        <v>69</v>
      </c>
      <c r="AA33" s="40" t="s">
        <v>69</v>
      </c>
      <c r="AB33" s="40" t="s">
        <v>69</v>
      </c>
      <c r="AC33" s="40" t="s">
        <v>69</v>
      </c>
      <c r="AD33" s="40" t="s">
        <v>69</v>
      </c>
      <c r="AE33" s="40" t="s">
        <v>69</v>
      </c>
      <c r="AF33" s="81">
        <f>AF34+AF35+AF37+AF38+AF40+AF36</f>
        <v>7705.2</v>
      </c>
      <c r="AG33" s="81">
        <f t="shared" ref="AG33:CR33" si="146">AG34+AG35+AG37+AG38+AG40+AG36</f>
        <v>3412.7</v>
      </c>
      <c r="AH33" s="41">
        <f t="shared" ref="AH33" si="147">AH34+AH35+AH37+AH38+AH40+AH36</f>
        <v>0</v>
      </c>
      <c r="AI33" s="41">
        <f t="shared" si="146"/>
        <v>0</v>
      </c>
      <c r="AJ33" s="41">
        <f t="shared" ref="AJ33" si="148">AJ34+AJ35+AJ37+AJ38+AJ40+AJ36</f>
        <v>0</v>
      </c>
      <c r="AK33" s="41">
        <f t="shared" si="146"/>
        <v>0</v>
      </c>
      <c r="AL33" s="41">
        <f t="shared" si="146"/>
        <v>0</v>
      </c>
      <c r="AM33" s="41">
        <f t="shared" ref="AM33" si="149">AM34+AM35+AM37+AM38+AM40+AM36</f>
        <v>0</v>
      </c>
      <c r="AN33" s="41">
        <f t="shared" ref="AN33" si="150">AN34+AN35+AN37+AN38+AN40+AN36</f>
        <v>7705.2</v>
      </c>
      <c r="AO33" s="41">
        <f t="shared" ref="AO33" si="151">AO34+AO35+AO37+AO38+AO40+AO36</f>
        <v>3412.7</v>
      </c>
      <c r="AP33" s="41">
        <f t="shared" ref="AP33:AT33" si="152">AP34+AP35+AP37+AP38+AP40+AP36</f>
        <v>7579.3</v>
      </c>
      <c r="AQ33" s="41">
        <f t="shared" si="152"/>
        <v>0</v>
      </c>
      <c r="AR33" s="41">
        <f t="shared" si="152"/>
        <v>122.2</v>
      </c>
      <c r="AS33" s="41">
        <f t="shared" si="152"/>
        <v>0</v>
      </c>
      <c r="AT33" s="41">
        <f t="shared" si="152"/>
        <v>7457.0999999999995</v>
      </c>
      <c r="AU33" s="41">
        <f t="shared" ref="AU33:BD33" si="153">AU34+AU35+AU37+AU38+AU40+AU36</f>
        <v>3412.5</v>
      </c>
      <c r="AV33" s="41">
        <f t="shared" si="153"/>
        <v>0</v>
      </c>
      <c r="AW33" s="41">
        <f t="shared" si="153"/>
        <v>200</v>
      </c>
      <c r="AX33" s="41">
        <f t="shared" si="153"/>
        <v>0</v>
      </c>
      <c r="AY33" s="41">
        <f t="shared" si="153"/>
        <v>3212.5</v>
      </c>
      <c r="AZ33" s="41">
        <f t="shared" si="153"/>
        <v>3388.4</v>
      </c>
      <c r="BA33" s="41">
        <f t="shared" si="153"/>
        <v>0</v>
      </c>
      <c r="BB33" s="41">
        <f t="shared" si="153"/>
        <v>200</v>
      </c>
      <c r="BC33" s="41">
        <f t="shared" si="153"/>
        <v>0</v>
      </c>
      <c r="BD33" s="41">
        <f t="shared" si="153"/>
        <v>3188.4</v>
      </c>
      <c r="BE33" s="41">
        <f t="shared" si="146"/>
        <v>3623.5</v>
      </c>
      <c r="BF33" s="41">
        <f t="shared" si="146"/>
        <v>0</v>
      </c>
      <c r="BG33" s="41">
        <f t="shared" si="146"/>
        <v>200</v>
      </c>
      <c r="BH33" s="41">
        <f t="shared" si="146"/>
        <v>0</v>
      </c>
      <c r="BI33" s="41">
        <f t="shared" si="146"/>
        <v>3423.5</v>
      </c>
      <c r="BJ33" s="41">
        <f t="shared" si="146"/>
        <v>7705.2</v>
      </c>
      <c r="BK33" s="41">
        <f t="shared" si="146"/>
        <v>3412.7</v>
      </c>
      <c r="BL33" s="41">
        <f t="shared" si="146"/>
        <v>0</v>
      </c>
      <c r="BM33" s="41">
        <f t="shared" si="146"/>
        <v>0</v>
      </c>
      <c r="BN33" s="41">
        <f t="shared" si="146"/>
        <v>0</v>
      </c>
      <c r="BO33" s="41">
        <f t="shared" si="146"/>
        <v>0</v>
      </c>
      <c r="BP33" s="41">
        <f t="shared" si="146"/>
        <v>0</v>
      </c>
      <c r="BQ33" s="41">
        <f t="shared" si="146"/>
        <v>0</v>
      </c>
      <c r="BR33" s="41">
        <f t="shared" si="146"/>
        <v>7705.2</v>
      </c>
      <c r="BS33" s="41">
        <f t="shared" si="146"/>
        <v>3412.7</v>
      </c>
      <c r="BT33" s="41">
        <f t="shared" si="146"/>
        <v>7579.3</v>
      </c>
      <c r="BU33" s="41">
        <f t="shared" si="146"/>
        <v>0</v>
      </c>
      <c r="BV33" s="41">
        <f t="shared" si="146"/>
        <v>122.2</v>
      </c>
      <c r="BW33" s="41">
        <f t="shared" si="146"/>
        <v>0</v>
      </c>
      <c r="BX33" s="41">
        <f t="shared" si="146"/>
        <v>7457.0999999999995</v>
      </c>
      <c r="BY33" s="41">
        <f t="shared" si="146"/>
        <v>3412.5</v>
      </c>
      <c r="BZ33" s="41">
        <f t="shared" si="146"/>
        <v>0</v>
      </c>
      <c r="CA33" s="41">
        <f t="shared" si="146"/>
        <v>200</v>
      </c>
      <c r="CB33" s="41">
        <f t="shared" si="146"/>
        <v>0</v>
      </c>
      <c r="CC33" s="41">
        <f t="shared" si="146"/>
        <v>3212.5</v>
      </c>
      <c r="CD33" s="41">
        <f t="shared" si="146"/>
        <v>3388.4</v>
      </c>
      <c r="CE33" s="41">
        <f t="shared" si="146"/>
        <v>0</v>
      </c>
      <c r="CF33" s="41">
        <f t="shared" si="146"/>
        <v>200</v>
      </c>
      <c r="CG33" s="41">
        <f t="shared" si="146"/>
        <v>0</v>
      </c>
      <c r="CH33" s="41">
        <f t="shared" si="146"/>
        <v>3188.4</v>
      </c>
      <c r="CI33" s="41">
        <f t="shared" si="146"/>
        <v>3623.5</v>
      </c>
      <c r="CJ33" s="41">
        <f t="shared" si="146"/>
        <v>0</v>
      </c>
      <c r="CK33" s="41">
        <f t="shared" si="146"/>
        <v>200</v>
      </c>
      <c r="CL33" s="41">
        <f t="shared" si="146"/>
        <v>0</v>
      </c>
      <c r="CM33" s="41">
        <f t="shared" si="146"/>
        <v>3423.5</v>
      </c>
      <c r="CN33" s="41">
        <f t="shared" si="146"/>
        <v>3412.7</v>
      </c>
      <c r="CO33" s="41">
        <f t="shared" si="146"/>
        <v>0</v>
      </c>
      <c r="CP33" s="41">
        <f t="shared" si="146"/>
        <v>0</v>
      </c>
      <c r="CQ33" s="41">
        <f t="shared" si="146"/>
        <v>0</v>
      </c>
      <c r="CR33" s="41">
        <f t="shared" si="146"/>
        <v>3412.7</v>
      </c>
      <c r="CS33" s="41">
        <f t="shared" ref="CS33:DQ33" si="154">CS34+CS35+CS37+CS38+CS40+CS36</f>
        <v>7579.3</v>
      </c>
      <c r="CT33" s="41">
        <f t="shared" si="154"/>
        <v>0</v>
      </c>
      <c r="CU33" s="41">
        <f t="shared" si="154"/>
        <v>122.2</v>
      </c>
      <c r="CV33" s="41">
        <f t="shared" si="154"/>
        <v>0</v>
      </c>
      <c r="CW33" s="41">
        <f t="shared" si="154"/>
        <v>7457.0999999999995</v>
      </c>
      <c r="CX33" s="41">
        <f t="shared" si="154"/>
        <v>3412.5</v>
      </c>
      <c r="CY33" s="41">
        <f t="shared" si="154"/>
        <v>0</v>
      </c>
      <c r="CZ33" s="41">
        <f t="shared" si="154"/>
        <v>200</v>
      </c>
      <c r="DA33" s="41">
        <f t="shared" si="154"/>
        <v>0</v>
      </c>
      <c r="DB33" s="41">
        <f t="shared" si="154"/>
        <v>3212.5</v>
      </c>
      <c r="DC33" s="41">
        <f t="shared" si="154"/>
        <v>3412.7</v>
      </c>
      <c r="DD33" s="41">
        <f t="shared" si="154"/>
        <v>0</v>
      </c>
      <c r="DE33" s="41">
        <f t="shared" si="154"/>
        <v>0</v>
      </c>
      <c r="DF33" s="41">
        <f t="shared" si="154"/>
        <v>0</v>
      </c>
      <c r="DG33" s="41">
        <f t="shared" si="154"/>
        <v>3412.7</v>
      </c>
      <c r="DH33" s="41">
        <f t="shared" si="154"/>
        <v>7579.3</v>
      </c>
      <c r="DI33" s="41">
        <f t="shared" si="154"/>
        <v>0</v>
      </c>
      <c r="DJ33" s="41">
        <f t="shared" si="154"/>
        <v>122.2</v>
      </c>
      <c r="DK33" s="41">
        <f t="shared" si="154"/>
        <v>0</v>
      </c>
      <c r="DL33" s="41">
        <f t="shared" si="154"/>
        <v>7457.0999999999995</v>
      </c>
      <c r="DM33" s="41">
        <f t="shared" si="154"/>
        <v>3412.5</v>
      </c>
      <c r="DN33" s="41">
        <f t="shared" si="154"/>
        <v>0</v>
      </c>
      <c r="DO33" s="41">
        <f t="shared" si="154"/>
        <v>200</v>
      </c>
      <c r="DP33" s="41">
        <f t="shared" si="154"/>
        <v>0</v>
      </c>
      <c r="DQ33" s="41">
        <f t="shared" si="154"/>
        <v>3212.5</v>
      </c>
      <c r="DR33" s="42" t="s">
        <v>71</v>
      </c>
      <c r="DS33" s="32"/>
    </row>
    <row r="34" spans="1:123" ht="96.6">
      <c r="A34" s="43" t="s">
        <v>101</v>
      </c>
      <c r="B34" s="44" t="s">
        <v>102</v>
      </c>
      <c r="C34" s="56" t="s">
        <v>78</v>
      </c>
      <c r="D34" s="46" t="s">
        <v>214</v>
      </c>
      <c r="E34" s="46" t="s">
        <v>206</v>
      </c>
      <c r="F34" s="48"/>
      <c r="G34" s="48"/>
      <c r="H34" s="48"/>
      <c r="I34" s="48"/>
      <c r="J34" s="48"/>
      <c r="K34" s="48"/>
      <c r="L34" s="48"/>
      <c r="M34" s="48"/>
      <c r="N34" s="48"/>
      <c r="O34" s="48"/>
      <c r="P34" s="48"/>
      <c r="Q34" s="48"/>
      <c r="R34" s="48"/>
      <c r="S34" s="48"/>
      <c r="T34" s="48"/>
      <c r="U34" s="48"/>
      <c r="V34" s="48"/>
      <c r="W34" s="48"/>
      <c r="X34" s="48"/>
      <c r="Y34" s="48"/>
      <c r="Z34" s="48"/>
      <c r="AA34" s="48"/>
      <c r="AB34" s="48"/>
      <c r="AC34" s="48" t="s">
        <v>103</v>
      </c>
      <c r="AD34" s="48" t="s">
        <v>96</v>
      </c>
      <c r="AE34" s="48" t="s">
        <v>104</v>
      </c>
      <c r="AF34" s="82">
        <f t="shared" si="81"/>
        <v>237.4</v>
      </c>
      <c r="AG34" s="82">
        <f t="shared" si="17"/>
        <v>187.4</v>
      </c>
      <c r="AH34" s="178">
        <v>0</v>
      </c>
      <c r="AI34" s="178">
        <v>0</v>
      </c>
      <c r="AJ34" s="178">
        <v>0</v>
      </c>
      <c r="AK34" s="178">
        <v>0</v>
      </c>
      <c r="AL34" s="178">
        <v>0</v>
      </c>
      <c r="AM34" s="178">
        <v>0</v>
      </c>
      <c r="AN34" s="178">
        <f>227.1+10.3</f>
        <v>237.4</v>
      </c>
      <c r="AO34" s="178">
        <f>177.1+10.3</f>
        <v>187.4</v>
      </c>
      <c r="AP34" s="49">
        <f t="shared" ref="AP34:AP41" si="155">AQ34+AR34+AS34+AT34</f>
        <v>306.10000000000002</v>
      </c>
      <c r="AQ34" s="49">
        <v>0</v>
      </c>
      <c r="AR34" s="49">
        <v>122.2</v>
      </c>
      <c r="AS34" s="49">
        <v>0</v>
      </c>
      <c r="AT34" s="178">
        <f>306.1-AR34</f>
        <v>183.90000000000003</v>
      </c>
      <c r="AU34" s="49">
        <f t="shared" ref="AU34:AU41" si="156">AV34+AW34+AX34+AY34</f>
        <v>325.89999999999998</v>
      </c>
      <c r="AV34" s="178">
        <v>0</v>
      </c>
      <c r="AW34" s="178">
        <v>200</v>
      </c>
      <c r="AX34" s="178">
        <v>0</v>
      </c>
      <c r="AY34" s="178">
        <f>325.9-200</f>
        <v>125.89999999999998</v>
      </c>
      <c r="AZ34" s="49">
        <f t="shared" ref="AZ34:AZ40" si="157">BA34+BB34+BC34+BD34</f>
        <v>233.6</v>
      </c>
      <c r="BA34" s="178">
        <v>0</v>
      </c>
      <c r="BB34" s="178">
        <v>200</v>
      </c>
      <c r="BC34" s="178">
        <v>0</v>
      </c>
      <c r="BD34" s="178">
        <f>233.6-200</f>
        <v>33.599999999999994</v>
      </c>
      <c r="BE34" s="49">
        <f t="shared" si="21"/>
        <v>233.6</v>
      </c>
      <c r="BF34" s="178">
        <v>0</v>
      </c>
      <c r="BG34" s="178">
        <v>200</v>
      </c>
      <c r="BH34" s="178">
        <v>0</v>
      </c>
      <c r="BI34" s="178">
        <f>233.6-200</f>
        <v>33.599999999999994</v>
      </c>
      <c r="BJ34" s="49">
        <f t="shared" si="82"/>
        <v>237.4</v>
      </c>
      <c r="BK34" s="49">
        <f t="shared" si="22"/>
        <v>187.4</v>
      </c>
      <c r="BL34" s="49">
        <f t="shared" si="23"/>
        <v>0</v>
      </c>
      <c r="BM34" s="49">
        <f t="shared" si="24"/>
        <v>0</v>
      </c>
      <c r="BN34" s="49">
        <f t="shared" si="25"/>
        <v>0</v>
      </c>
      <c r="BO34" s="49">
        <f t="shared" si="26"/>
        <v>0</v>
      </c>
      <c r="BP34" s="49">
        <f t="shared" si="27"/>
        <v>0</v>
      </c>
      <c r="BQ34" s="49">
        <f t="shared" si="28"/>
        <v>0</v>
      </c>
      <c r="BR34" s="49">
        <f t="shared" si="29"/>
        <v>237.4</v>
      </c>
      <c r="BS34" s="49">
        <f t="shared" si="30"/>
        <v>187.4</v>
      </c>
      <c r="BT34" s="49">
        <f t="shared" si="31"/>
        <v>306.10000000000002</v>
      </c>
      <c r="BU34" s="49">
        <f t="shared" si="32"/>
        <v>0</v>
      </c>
      <c r="BV34" s="49">
        <f t="shared" si="33"/>
        <v>122.2</v>
      </c>
      <c r="BW34" s="49">
        <f t="shared" si="34"/>
        <v>0</v>
      </c>
      <c r="BX34" s="49">
        <f t="shared" si="35"/>
        <v>183.90000000000003</v>
      </c>
      <c r="BY34" s="49">
        <f t="shared" si="36"/>
        <v>325.89999999999998</v>
      </c>
      <c r="BZ34" s="49">
        <f t="shared" si="37"/>
        <v>0</v>
      </c>
      <c r="CA34" s="49">
        <f t="shared" si="38"/>
        <v>200</v>
      </c>
      <c r="CB34" s="49">
        <f t="shared" si="39"/>
        <v>0</v>
      </c>
      <c r="CC34" s="49">
        <f t="shared" si="40"/>
        <v>125.89999999999998</v>
      </c>
      <c r="CD34" s="49">
        <f t="shared" si="41"/>
        <v>233.6</v>
      </c>
      <c r="CE34" s="49">
        <f t="shared" si="42"/>
        <v>0</v>
      </c>
      <c r="CF34" s="49">
        <f t="shared" si="43"/>
        <v>200</v>
      </c>
      <c r="CG34" s="49">
        <f t="shared" si="44"/>
        <v>0</v>
      </c>
      <c r="CH34" s="49">
        <f t="shared" si="45"/>
        <v>33.599999999999994</v>
      </c>
      <c r="CI34" s="49">
        <f t="shared" si="46"/>
        <v>233.6</v>
      </c>
      <c r="CJ34" s="49">
        <f t="shared" si="47"/>
        <v>0</v>
      </c>
      <c r="CK34" s="49">
        <f t="shared" si="48"/>
        <v>200</v>
      </c>
      <c r="CL34" s="49">
        <f t="shared" si="49"/>
        <v>0</v>
      </c>
      <c r="CM34" s="49">
        <f t="shared" si="50"/>
        <v>33.599999999999994</v>
      </c>
      <c r="CN34" s="49">
        <f t="shared" si="51"/>
        <v>187.4</v>
      </c>
      <c r="CO34" s="49">
        <f t="shared" si="52"/>
        <v>0</v>
      </c>
      <c r="CP34" s="49">
        <f t="shared" si="53"/>
        <v>0</v>
      </c>
      <c r="CQ34" s="49">
        <f t="shared" si="54"/>
        <v>0</v>
      </c>
      <c r="CR34" s="49">
        <f t="shared" si="55"/>
        <v>187.4</v>
      </c>
      <c r="CS34" s="49">
        <f t="shared" si="56"/>
        <v>306.10000000000002</v>
      </c>
      <c r="CT34" s="49">
        <f t="shared" si="57"/>
        <v>0</v>
      </c>
      <c r="CU34" s="49">
        <f t="shared" si="58"/>
        <v>122.2</v>
      </c>
      <c r="CV34" s="49">
        <f t="shared" si="59"/>
        <v>0</v>
      </c>
      <c r="CW34" s="49">
        <f t="shared" si="60"/>
        <v>183.90000000000003</v>
      </c>
      <c r="CX34" s="49">
        <f t="shared" si="61"/>
        <v>325.89999999999998</v>
      </c>
      <c r="CY34" s="49">
        <f t="shared" si="62"/>
        <v>0</v>
      </c>
      <c r="CZ34" s="49">
        <f t="shared" si="63"/>
        <v>200</v>
      </c>
      <c r="DA34" s="49">
        <f t="shared" si="64"/>
        <v>0</v>
      </c>
      <c r="DB34" s="49">
        <f t="shared" si="65"/>
        <v>125.89999999999998</v>
      </c>
      <c r="DC34" s="49">
        <f t="shared" si="66"/>
        <v>187.4</v>
      </c>
      <c r="DD34" s="49">
        <f t="shared" si="67"/>
        <v>0</v>
      </c>
      <c r="DE34" s="49">
        <f t="shared" si="68"/>
        <v>0</v>
      </c>
      <c r="DF34" s="49">
        <f t="shared" si="69"/>
        <v>0</v>
      </c>
      <c r="DG34" s="49">
        <f t="shared" si="70"/>
        <v>187.4</v>
      </c>
      <c r="DH34" s="49">
        <f t="shared" si="71"/>
        <v>306.10000000000002</v>
      </c>
      <c r="DI34" s="49">
        <f t="shared" si="72"/>
        <v>0</v>
      </c>
      <c r="DJ34" s="49">
        <f t="shared" si="73"/>
        <v>122.2</v>
      </c>
      <c r="DK34" s="49">
        <f t="shared" si="74"/>
        <v>0</v>
      </c>
      <c r="DL34" s="49">
        <f t="shared" si="75"/>
        <v>183.90000000000003</v>
      </c>
      <c r="DM34" s="49">
        <f t="shared" si="76"/>
        <v>325.89999999999998</v>
      </c>
      <c r="DN34" s="49">
        <f t="shared" si="77"/>
        <v>0</v>
      </c>
      <c r="DO34" s="49">
        <f t="shared" si="78"/>
        <v>200</v>
      </c>
      <c r="DP34" s="49">
        <f t="shared" si="79"/>
        <v>0</v>
      </c>
      <c r="DQ34" s="49">
        <f t="shared" si="80"/>
        <v>125.89999999999998</v>
      </c>
      <c r="DR34" s="50" t="s">
        <v>98</v>
      </c>
      <c r="DS34" s="4"/>
    </row>
    <row r="35" spans="1:123" ht="193.2">
      <c r="A35" s="43" t="s">
        <v>105</v>
      </c>
      <c r="B35" s="44" t="s">
        <v>106</v>
      </c>
      <c r="C35" s="56" t="s">
        <v>78</v>
      </c>
      <c r="D35" s="46" t="s">
        <v>210</v>
      </c>
      <c r="E35" s="46" t="s">
        <v>206</v>
      </c>
      <c r="F35" s="48"/>
      <c r="G35" s="48"/>
      <c r="H35" s="48"/>
      <c r="I35" s="48"/>
      <c r="J35" s="48"/>
      <c r="K35" s="48"/>
      <c r="L35" s="48"/>
      <c r="M35" s="48"/>
      <c r="N35" s="48"/>
      <c r="O35" s="48"/>
      <c r="P35" s="48"/>
      <c r="Q35" s="48"/>
      <c r="R35" s="48"/>
      <c r="S35" s="48"/>
      <c r="T35" s="48"/>
      <c r="U35" s="48"/>
      <c r="V35" s="48"/>
      <c r="W35" s="48" t="s">
        <v>211</v>
      </c>
      <c r="X35" s="48" t="s">
        <v>212</v>
      </c>
      <c r="Y35" s="48" t="s">
        <v>213</v>
      </c>
      <c r="Z35" s="48"/>
      <c r="AA35" s="48"/>
      <c r="AB35" s="48"/>
      <c r="AC35" s="48" t="s">
        <v>107</v>
      </c>
      <c r="AD35" s="48" t="s">
        <v>108</v>
      </c>
      <c r="AE35" s="48" t="s">
        <v>109</v>
      </c>
      <c r="AF35" s="82">
        <f t="shared" si="81"/>
        <v>7121.3</v>
      </c>
      <c r="AG35" s="82">
        <f t="shared" si="17"/>
        <v>2886.1</v>
      </c>
      <c r="AH35" s="178">
        <v>0</v>
      </c>
      <c r="AI35" s="178">
        <v>0</v>
      </c>
      <c r="AJ35" s="178">
        <v>0</v>
      </c>
      <c r="AK35" s="178">
        <v>0</v>
      </c>
      <c r="AL35" s="178">
        <v>0</v>
      </c>
      <c r="AM35" s="178">
        <v>0</v>
      </c>
      <c r="AN35" s="178">
        <v>7121.3</v>
      </c>
      <c r="AO35" s="178">
        <v>2886.1</v>
      </c>
      <c r="AP35" s="49">
        <f t="shared" si="155"/>
        <v>6932.5</v>
      </c>
      <c r="AQ35" s="49">
        <v>0</v>
      </c>
      <c r="AR35" s="49">
        <v>0</v>
      </c>
      <c r="AS35" s="49">
        <v>0</v>
      </c>
      <c r="AT35" s="178">
        <v>6932.5</v>
      </c>
      <c r="AU35" s="49">
        <f t="shared" si="156"/>
        <v>2801.6</v>
      </c>
      <c r="AV35" s="178">
        <v>0</v>
      </c>
      <c r="AW35" s="178">
        <v>0</v>
      </c>
      <c r="AX35" s="178">
        <v>0</v>
      </c>
      <c r="AY35" s="178">
        <v>2801.6</v>
      </c>
      <c r="AZ35" s="49">
        <f t="shared" si="157"/>
        <v>2936.8</v>
      </c>
      <c r="BA35" s="178">
        <v>0</v>
      </c>
      <c r="BB35" s="178">
        <v>0</v>
      </c>
      <c r="BC35" s="178">
        <v>0</v>
      </c>
      <c r="BD35" s="178">
        <v>2936.8</v>
      </c>
      <c r="BE35" s="49">
        <f t="shared" si="21"/>
        <v>3171.9</v>
      </c>
      <c r="BF35" s="178">
        <v>0</v>
      </c>
      <c r="BG35" s="178">
        <v>0</v>
      </c>
      <c r="BH35" s="178">
        <v>0</v>
      </c>
      <c r="BI35" s="178">
        <v>3171.9</v>
      </c>
      <c r="BJ35" s="49">
        <f t="shared" si="82"/>
        <v>7121.3</v>
      </c>
      <c r="BK35" s="49">
        <f t="shared" si="22"/>
        <v>2886.1</v>
      </c>
      <c r="BL35" s="49">
        <f t="shared" si="23"/>
        <v>0</v>
      </c>
      <c r="BM35" s="49">
        <f t="shared" si="24"/>
        <v>0</v>
      </c>
      <c r="BN35" s="49">
        <f t="shared" si="25"/>
        <v>0</v>
      </c>
      <c r="BO35" s="49">
        <f t="shared" si="26"/>
        <v>0</v>
      </c>
      <c r="BP35" s="49">
        <f t="shared" si="27"/>
        <v>0</v>
      </c>
      <c r="BQ35" s="49">
        <f t="shared" si="28"/>
        <v>0</v>
      </c>
      <c r="BR35" s="49">
        <f t="shared" si="29"/>
        <v>7121.3</v>
      </c>
      <c r="BS35" s="49">
        <f t="shared" si="30"/>
        <v>2886.1</v>
      </c>
      <c r="BT35" s="49">
        <f t="shared" si="31"/>
        <v>6932.5</v>
      </c>
      <c r="BU35" s="49">
        <f t="shared" si="32"/>
        <v>0</v>
      </c>
      <c r="BV35" s="49">
        <f t="shared" si="33"/>
        <v>0</v>
      </c>
      <c r="BW35" s="49">
        <f t="shared" si="34"/>
        <v>0</v>
      </c>
      <c r="BX35" s="49">
        <f t="shared" si="35"/>
        <v>6932.5</v>
      </c>
      <c r="BY35" s="49">
        <f t="shared" si="36"/>
        <v>2801.6</v>
      </c>
      <c r="BZ35" s="49">
        <f t="shared" si="37"/>
        <v>0</v>
      </c>
      <c r="CA35" s="49">
        <f t="shared" si="38"/>
        <v>0</v>
      </c>
      <c r="CB35" s="49">
        <f t="shared" si="39"/>
        <v>0</v>
      </c>
      <c r="CC35" s="49">
        <f t="shared" si="40"/>
        <v>2801.6</v>
      </c>
      <c r="CD35" s="49">
        <f t="shared" si="41"/>
        <v>2936.8</v>
      </c>
      <c r="CE35" s="49">
        <f t="shared" si="42"/>
        <v>0</v>
      </c>
      <c r="CF35" s="49">
        <f t="shared" si="43"/>
        <v>0</v>
      </c>
      <c r="CG35" s="49">
        <f t="shared" si="44"/>
        <v>0</v>
      </c>
      <c r="CH35" s="49">
        <f t="shared" si="45"/>
        <v>2936.8</v>
      </c>
      <c r="CI35" s="49">
        <f t="shared" si="46"/>
        <v>3171.9</v>
      </c>
      <c r="CJ35" s="49">
        <f t="shared" si="47"/>
        <v>0</v>
      </c>
      <c r="CK35" s="49">
        <f t="shared" si="48"/>
        <v>0</v>
      </c>
      <c r="CL35" s="49">
        <f t="shared" si="49"/>
        <v>0</v>
      </c>
      <c r="CM35" s="49">
        <f t="shared" si="50"/>
        <v>3171.9</v>
      </c>
      <c r="CN35" s="49">
        <f t="shared" si="51"/>
        <v>2886.1</v>
      </c>
      <c r="CO35" s="49">
        <f t="shared" si="52"/>
        <v>0</v>
      </c>
      <c r="CP35" s="49">
        <f t="shared" si="53"/>
        <v>0</v>
      </c>
      <c r="CQ35" s="49">
        <f t="shared" si="54"/>
        <v>0</v>
      </c>
      <c r="CR35" s="49">
        <f t="shared" si="55"/>
        <v>2886.1</v>
      </c>
      <c r="CS35" s="49">
        <f t="shared" si="56"/>
        <v>6932.5</v>
      </c>
      <c r="CT35" s="49">
        <f t="shared" si="57"/>
        <v>0</v>
      </c>
      <c r="CU35" s="49">
        <f t="shared" si="58"/>
        <v>0</v>
      </c>
      <c r="CV35" s="49">
        <f t="shared" si="59"/>
        <v>0</v>
      </c>
      <c r="CW35" s="49">
        <f t="shared" si="60"/>
        <v>6932.5</v>
      </c>
      <c r="CX35" s="49">
        <f t="shared" si="61"/>
        <v>2801.6</v>
      </c>
      <c r="CY35" s="49">
        <f t="shared" si="62"/>
        <v>0</v>
      </c>
      <c r="CZ35" s="49">
        <f t="shared" si="63"/>
        <v>0</v>
      </c>
      <c r="DA35" s="49">
        <f t="shared" si="64"/>
        <v>0</v>
      </c>
      <c r="DB35" s="49">
        <f t="shared" si="65"/>
        <v>2801.6</v>
      </c>
      <c r="DC35" s="49">
        <f t="shared" si="66"/>
        <v>2886.1</v>
      </c>
      <c r="DD35" s="49">
        <f t="shared" si="67"/>
        <v>0</v>
      </c>
      <c r="DE35" s="49">
        <f t="shared" si="68"/>
        <v>0</v>
      </c>
      <c r="DF35" s="49">
        <f t="shared" si="69"/>
        <v>0</v>
      </c>
      <c r="DG35" s="49">
        <f t="shared" si="70"/>
        <v>2886.1</v>
      </c>
      <c r="DH35" s="49">
        <f t="shared" si="71"/>
        <v>6932.5</v>
      </c>
      <c r="DI35" s="49">
        <f t="shared" si="72"/>
        <v>0</v>
      </c>
      <c r="DJ35" s="49">
        <f t="shared" si="73"/>
        <v>0</v>
      </c>
      <c r="DK35" s="49">
        <f t="shared" si="74"/>
        <v>0</v>
      </c>
      <c r="DL35" s="49">
        <f t="shared" si="75"/>
        <v>6932.5</v>
      </c>
      <c r="DM35" s="49">
        <f t="shared" si="76"/>
        <v>2801.6</v>
      </c>
      <c r="DN35" s="49">
        <f t="shared" si="77"/>
        <v>0</v>
      </c>
      <c r="DO35" s="49">
        <f t="shared" si="78"/>
        <v>0</v>
      </c>
      <c r="DP35" s="49">
        <f t="shared" si="79"/>
        <v>0</v>
      </c>
      <c r="DQ35" s="49">
        <f t="shared" si="80"/>
        <v>2801.6</v>
      </c>
      <c r="DR35" s="50" t="s">
        <v>110</v>
      </c>
      <c r="DS35" s="4"/>
    </row>
    <row r="36" spans="1:123" s="7" customFormat="1" ht="96.6" hidden="1">
      <c r="A36" s="43" t="s">
        <v>192</v>
      </c>
      <c r="B36" s="44" t="s">
        <v>193</v>
      </c>
      <c r="C36" s="56" t="s">
        <v>78</v>
      </c>
      <c r="D36" s="48" t="s">
        <v>79</v>
      </c>
      <c r="E36" s="48" t="s">
        <v>80</v>
      </c>
      <c r="F36" s="48"/>
      <c r="G36" s="48"/>
      <c r="H36" s="48"/>
      <c r="I36" s="48"/>
      <c r="J36" s="48"/>
      <c r="K36" s="48"/>
      <c r="L36" s="48"/>
      <c r="M36" s="48"/>
      <c r="N36" s="48"/>
      <c r="O36" s="48"/>
      <c r="P36" s="48"/>
      <c r="Q36" s="48"/>
      <c r="R36" s="48"/>
      <c r="S36" s="48"/>
      <c r="T36" s="48"/>
      <c r="U36" s="48"/>
      <c r="V36" s="48"/>
      <c r="W36" s="48"/>
      <c r="X36" s="48"/>
      <c r="Y36" s="48"/>
      <c r="Z36" s="48"/>
      <c r="AA36" s="48"/>
      <c r="AB36" s="48"/>
      <c r="AC36" s="48" t="s">
        <v>194</v>
      </c>
      <c r="AD36" s="48" t="s">
        <v>108</v>
      </c>
      <c r="AE36" s="48" t="s">
        <v>84</v>
      </c>
      <c r="AF36" s="82">
        <f t="shared" ref="AF36" si="158">AH36+AJ36+AL36+AN36</f>
        <v>0</v>
      </c>
      <c r="AG36" s="82">
        <f t="shared" ref="AG36" si="159">AI36+AK36+AM36+AO36</f>
        <v>0</v>
      </c>
      <c r="AH36" s="178">
        <v>0</v>
      </c>
      <c r="AI36" s="178">
        <v>0</v>
      </c>
      <c r="AJ36" s="178">
        <v>0</v>
      </c>
      <c r="AK36" s="178">
        <v>0</v>
      </c>
      <c r="AL36" s="178">
        <v>0</v>
      </c>
      <c r="AM36" s="178">
        <v>0</v>
      </c>
      <c r="AN36" s="178">
        <v>0</v>
      </c>
      <c r="AO36" s="178">
        <v>0</v>
      </c>
      <c r="AP36" s="49">
        <f t="shared" si="155"/>
        <v>0</v>
      </c>
      <c r="AQ36" s="49">
        <v>0</v>
      </c>
      <c r="AR36" s="49">
        <v>0</v>
      </c>
      <c r="AS36" s="49">
        <v>0</v>
      </c>
      <c r="AT36" s="178">
        <v>0</v>
      </c>
      <c r="AU36" s="49">
        <f t="shared" si="156"/>
        <v>0</v>
      </c>
      <c r="AV36" s="178">
        <v>0</v>
      </c>
      <c r="AW36" s="178">
        <v>0</v>
      </c>
      <c r="AX36" s="178">
        <v>0</v>
      </c>
      <c r="AY36" s="178">
        <v>0</v>
      </c>
      <c r="AZ36" s="49">
        <f t="shared" si="157"/>
        <v>0</v>
      </c>
      <c r="BA36" s="178">
        <v>0</v>
      </c>
      <c r="BB36" s="178">
        <v>0</v>
      </c>
      <c r="BC36" s="178">
        <v>0</v>
      </c>
      <c r="BD36" s="178">
        <v>0</v>
      </c>
      <c r="BE36" s="49">
        <f t="shared" ref="BE36" si="160">BF36+BG36+BH36+BI36</f>
        <v>0</v>
      </c>
      <c r="BF36" s="178">
        <v>0</v>
      </c>
      <c r="BG36" s="178">
        <v>0</v>
      </c>
      <c r="BH36" s="178">
        <v>0</v>
      </c>
      <c r="BI36" s="178">
        <v>0</v>
      </c>
      <c r="BJ36" s="49">
        <f t="shared" ref="BJ36" si="161">AF36</f>
        <v>0</v>
      </c>
      <c r="BK36" s="49">
        <f t="shared" ref="BK36" si="162">AG36</f>
        <v>0</v>
      </c>
      <c r="BL36" s="49">
        <f t="shared" ref="BL36" si="163">AH36</f>
        <v>0</v>
      </c>
      <c r="BM36" s="49">
        <f t="shared" ref="BM36" si="164">AI36</f>
        <v>0</v>
      </c>
      <c r="BN36" s="49">
        <f t="shared" ref="BN36" si="165">AJ36</f>
        <v>0</v>
      </c>
      <c r="BO36" s="49">
        <f t="shared" ref="BO36" si="166">AK36</f>
        <v>0</v>
      </c>
      <c r="BP36" s="49">
        <f t="shared" ref="BP36" si="167">AL36</f>
        <v>0</v>
      </c>
      <c r="BQ36" s="49">
        <f t="shared" ref="BQ36" si="168">AM36</f>
        <v>0</v>
      </c>
      <c r="BR36" s="49">
        <f t="shared" ref="BR36" si="169">AN36</f>
        <v>0</v>
      </c>
      <c r="BS36" s="49">
        <f t="shared" ref="BS36" si="170">AO36</f>
        <v>0</v>
      </c>
      <c r="BT36" s="49">
        <f t="shared" ref="BT36" si="171">AP36</f>
        <v>0</v>
      </c>
      <c r="BU36" s="49">
        <f t="shared" ref="BU36" si="172">AQ36</f>
        <v>0</v>
      </c>
      <c r="BV36" s="49">
        <f t="shared" ref="BV36" si="173">AR36</f>
        <v>0</v>
      </c>
      <c r="BW36" s="49">
        <f t="shared" ref="BW36" si="174">AS36</f>
        <v>0</v>
      </c>
      <c r="BX36" s="49">
        <f t="shared" ref="BX36" si="175">AT36</f>
        <v>0</v>
      </c>
      <c r="BY36" s="49">
        <f t="shared" ref="BY36" si="176">AU36</f>
        <v>0</v>
      </c>
      <c r="BZ36" s="49">
        <f t="shared" ref="BZ36" si="177">AV36</f>
        <v>0</v>
      </c>
      <c r="CA36" s="49">
        <f t="shared" ref="CA36" si="178">AW36</f>
        <v>0</v>
      </c>
      <c r="CB36" s="49">
        <f t="shared" ref="CB36" si="179">AX36</f>
        <v>0</v>
      </c>
      <c r="CC36" s="49">
        <f t="shared" ref="CC36" si="180">AY36</f>
        <v>0</v>
      </c>
      <c r="CD36" s="49">
        <f t="shared" ref="CD36" si="181">AZ36</f>
        <v>0</v>
      </c>
      <c r="CE36" s="49">
        <f t="shared" ref="CE36" si="182">BA36</f>
        <v>0</v>
      </c>
      <c r="CF36" s="49">
        <f t="shared" ref="CF36" si="183">BB36</f>
        <v>0</v>
      </c>
      <c r="CG36" s="49">
        <f t="shared" ref="CG36" si="184">BC36</f>
        <v>0</v>
      </c>
      <c r="CH36" s="49">
        <f t="shared" ref="CH36" si="185">BD36</f>
        <v>0</v>
      </c>
      <c r="CI36" s="49">
        <f t="shared" ref="CI36" si="186">BE36</f>
        <v>0</v>
      </c>
      <c r="CJ36" s="49">
        <f t="shared" ref="CJ36" si="187">BF36</f>
        <v>0</v>
      </c>
      <c r="CK36" s="49">
        <f t="shared" ref="CK36" si="188">BG36</f>
        <v>0</v>
      </c>
      <c r="CL36" s="49">
        <f t="shared" ref="CL36" si="189">BH36</f>
        <v>0</v>
      </c>
      <c r="CM36" s="49">
        <f t="shared" ref="CM36" si="190">BI36</f>
        <v>0</v>
      </c>
      <c r="CN36" s="49">
        <f t="shared" ref="CN36" si="191">AG36</f>
        <v>0</v>
      </c>
      <c r="CO36" s="49">
        <f t="shared" ref="CO36" si="192">AI36</f>
        <v>0</v>
      </c>
      <c r="CP36" s="49">
        <f t="shared" ref="CP36" si="193">AK36</f>
        <v>0</v>
      </c>
      <c r="CQ36" s="49">
        <f t="shared" ref="CQ36" si="194">AM36</f>
        <v>0</v>
      </c>
      <c r="CR36" s="49">
        <f t="shared" ref="CR36" si="195">AO36</f>
        <v>0</v>
      </c>
      <c r="CS36" s="49">
        <f t="shared" ref="CS36" si="196">BT36</f>
        <v>0</v>
      </c>
      <c r="CT36" s="49">
        <f t="shared" ref="CT36" si="197">BU36</f>
        <v>0</v>
      </c>
      <c r="CU36" s="49">
        <f t="shared" ref="CU36" si="198">BV36</f>
        <v>0</v>
      </c>
      <c r="CV36" s="49">
        <f t="shared" ref="CV36" si="199">BW36</f>
        <v>0</v>
      </c>
      <c r="CW36" s="49">
        <f t="shared" ref="CW36" si="200">BX36</f>
        <v>0</v>
      </c>
      <c r="CX36" s="49">
        <f t="shared" ref="CX36" si="201">BY36</f>
        <v>0</v>
      </c>
      <c r="CY36" s="49">
        <f t="shared" ref="CY36" si="202">BZ36</f>
        <v>0</v>
      </c>
      <c r="CZ36" s="49">
        <f t="shared" ref="CZ36" si="203">CA36</f>
        <v>0</v>
      </c>
      <c r="DA36" s="49">
        <f t="shared" ref="DA36" si="204">CB36</f>
        <v>0</v>
      </c>
      <c r="DB36" s="49">
        <f t="shared" ref="DB36" si="205">CC36</f>
        <v>0</v>
      </c>
      <c r="DC36" s="49">
        <f t="shared" ref="DC36" si="206">CN36</f>
        <v>0</v>
      </c>
      <c r="DD36" s="49">
        <f t="shared" ref="DD36" si="207">CO36</f>
        <v>0</v>
      </c>
      <c r="DE36" s="49">
        <f t="shared" ref="DE36" si="208">CP36</f>
        <v>0</v>
      </c>
      <c r="DF36" s="49">
        <f t="shared" ref="DF36" si="209">CQ36</f>
        <v>0</v>
      </c>
      <c r="DG36" s="49">
        <f t="shared" ref="DG36" si="210">CR36</f>
        <v>0</v>
      </c>
      <c r="DH36" s="49">
        <f t="shared" ref="DH36" si="211">CS36</f>
        <v>0</v>
      </c>
      <c r="DI36" s="49">
        <f t="shared" ref="DI36" si="212">CT36</f>
        <v>0</v>
      </c>
      <c r="DJ36" s="49">
        <f t="shared" ref="DJ36" si="213">CU36</f>
        <v>0</v>
      </c>
      <c r="DK36" s="49">
        <f t="shared" ref="DK36" si="214">CV36</f>
        <v>0</v>
      </c>
      <c r="DL36" s="49">
        <f t="shared" ref="DL36" si="215">CW36</f>
        <v>0</v>
      </c>
      <c r="DM36" s="49">
        <f t="shared" ref="DM36" si="216">CX36</f>
        <v>0</v>
      </c>
      <c r="DN36" s="49">
        <f t="shared" ref="DN36" si="217">CY36</f>
        <v>0</v>
      </c>
      <c r="DO36" s="49">
        <f t="shared" ref="DO36" si="218">CZ36</f>
        <v>0</v>
      </c>
      <c r="DP36" s="49">
        <f t="shared" ref="DP36" si="219">DA36</f>
        <v>0</v>
      </c>
      <c r="DQ36" s="49">
        <f t="shared" ref="DQ36" si="220">DB36</f>
        <v>0</v>
      </c>
      <c r="DR36" s="50" t="s">
        <v>98</v>
      </c>
      <c r="DS36" s="4"/>
    </row>
    <row r="37" spans="1:123" ht="193.2">
      <c r="A37" s="43" t="s">
        <v>111</v>
      </c>
      <c r="B37" s="44" t="s">
        <v>112</v>
      </c>
      <c r="C37" s="57" t="s">
        <v>78</v>
      </c>
      <c r="D37" s="46" t="s">
        <v>215</v>
      </c>
      <c r="E37" s="46" t="s">
        <v>206</v>
      </c>
      <c r="F37" s="48"/>
      <c r="G37" s="48"/>
      <c r="H37" s="48"/>
      <c r="I37" s="48"/>
      <c r="J37" s="48"/>
      <c r="K37" s="48"/>
      <c r="L37" s="48"/>
      <c r="M37" s="48"/>
      <c r="N37" s="48"/>
      <c r="O37" s="48"/>
      <c r="P37" s="48"/>
      <c r="Q37" s="48"/>
      <c r="R37" s="48"/>
      <c r="S37" s="48"/>
      <c r="T37" s="48"/>
      <c r="U37" s="48"/>
      <c r="V37" s="48"/>
      <c r="W37" s="48" t="s">
        <v>113</v>
      </c>
      <c r="X37" s="48" t="s">
        <v>114</v>
      </c>
      <c r="Y37" s="48" t="s">
        <v>115</v>
      </c>
      <c r="Z37" s="48"/>
      <c r="AA37" s="48"/>
      <c r="AB37" s="48"/>
      <c r="AC37" s="48" t="s">
        <v>116</v>
      </c>
      <c r="AD37" s="48" t="s">
        <v>246</v>
      </c>
      <c r="AE37" s="48" t="s">
        <v>247</v>
      </c>
      <c r="AF37" s="82">
        <f t="shared" si="81"/>
        <v>72.5</v>
      </c>
      <c r="AG37" s="82">
        <f t="shared" si="17"/>
        <v>67.5</v>
      </c>
      <c r="AH37" s="178">
        <v>0</v>
      </c>
      <c r="AI37" s="178">
        <v>0</v>
      </c>
      <c r="AJ37" s="178">
        <v>0</v>
      </c>
      <c r="AK37" s="178">
        <v>0</v>
      </c>
      <c r="AL37" s="178">
        <v>0</v>
      </c>
      <c r="AM37" s="178">
        <v>0</v>
      </c>
      <c r="AN37" s="178">
        <f>67.5+5</f>
        <v>72.5</v>
      </c>
      <c r="AO37" s="178">
        <f>67.5</f>
        <v>67.5</v>
      </c>
      <c r="AP37" s="49">
        <f t="shared" si="155"/>
        <v>55</v>
      </c>
      <c r="AQ37" s="49">
        <v>0</v>
      </c>
      <c r="AR37" s="49">
        <v>0</v>
      </c>
      <c r="AS37" s="49">
        <v>0</v>
      </c>
      <c r="AT37" s="178">
        <v>55</v>
      </c>
      <c r="AU37" s="49">
        <f t="shared" si="156"/>
        <v>35</v>
      </c>
      <c r="AV37" s="178">
        <v>0</v>
      </c>
      <c r="AW37" s="178">
        <v>0</v>
      </c>
      <c r="AX37" s="178">
        <v>0</v>
      </c>
      <c r="AY37" s="178">
        <f>5+30</f>
        <v>35</v>
      </c>
      <c r="AZ37" s="49">
        <f t="shared" si="157"/>
        <v>6</v>
      </c>
      <c r="BA37" s="178">
        <v>0</v>
      </c>
      <c r="BB37" s="178">
        <v>0</v>
      </c>
      <c r="BC37" s="178">
        <v>0</v>
      </c>
      <c r="BD37" s="178">
        <f>5+1</f>
        <v>6</v>
      </c>
      <c r="BE37" s="49">
        <f t="shared" si="21"/>
        <v>6</v>
      </c>
      <c r="BF37" s="178">
        <v>0</v>
      </c>
      <c r="BG37" s="178">
        <v>0</v>
      </c>
      <c r="BH37" s="178">
        <v>0</v>
      </c>
      <c r="BI37" s="178">
        <f>5+1</f>
        <v>6</v>
      </c>
      <c r="BJ37" s="49">
        <f t="shared" si="82"/>
        <v>72.5</v>
      </c>
      <c r="BK37" s="49">
        <f t="shared" si="22"/>
        <v>67.5</v>
      </c>
      <c r="BL37" s="49">
        <f t="shared" si="23"/>
        <v>0</v>
      </c>
      <c r="BM37" s="49">
        <f t="shared" si="24"/>
        <v>0</v>
      </c>
      <c r="BN37" s="49">
        <f t="shared" si="25"/>
        <v>0</v>
      </c>
      <c r="BO37" s="49">
        <f t="shared" si="26"/>
        <v>0</v>
      </c>
      <c r="BP37" s="49">
        <f t="shared" si="27"/>
        <v>0</v>
      </c>
      <c r="BQ37" s="49">
        <f t="shared" si="28"/>
        <v>0</v>
      </c>
      <c r="BR37" s="49">
        <f t="shared" si="29"/>
        <v>72.5</v>
      </c>
      <c r="BS37" s="49">
        <f t="shared" si="30"/>
        <v>67.5</v>
      </c>
      <c r="BT37" s="49">
        <f t="shared" si="31"/>
        <v>55</v>
      </c>
      <c r="BU37" s="49">
        <f t="shared" si="32"/>
        <v>0</v>
      </c>
      <c r="BV37" s="49">
        <f t="shared" si="33"/>
        <v>0</v>
      </c>
      <c r="BW37" s="49">
        <f t="shared" si="34"/>
        <v>0</v>
      </c>
      <c r="BX37" s="49">
        <f t="shared" si="35"/>
        <v>55</v>
      </c>
      <c r="BY37" s="49">
        <f t="shared" si="36"/>
        <v>35</v>
      </c>
      <c r="BZ37" s="49">
        <f t="shared" si="37"/>
        <v>0</v>
      </c>
      <c r="CA37" s="49">
        <f t="shared" si="38"/>
        <v>0</v>
      </c>
      <c r="CB37" s="49">
        <f t="shared" si="39"/>
        <v>0</v>
      </c>
      <c r="CC37" s="49">
        <f t="shared" si="40"/>
        <v>35</v>
      </c>
      <c r="CD37" s="49">
        <f t="shared" si="41"/>
        <v>6</v>
      </c>
      <c r="CE37" s="49">
        <f t="shared" si="42"/>
        <v>0</v>
      </c>
      <c r="CF37" s="49">
        <f t="shared" si="43"/>
        <v>0</v>
      </c>
      <c r="CG37" s="49">
        <f t="shared" si="44"/>
        <v>0</v>
      </c>
      <c r="CH37" s="49">
        <f t="shared" si="45"/>
        <v>6</v>
      </c>
      <c r="CI37" s="49">
        <f t="shared" si="46"/>
        <v>6</v>
      </c>
      <c r="CJ37" s="49">
        <f t="shared" si="47"/>
        <v>0</v>
      </c>
      <c r="CK37" s="49">
        <f t="shared" si="48"/>
        <v>0</v>
      </c>
      <c r="CL37" s="49">
        <f t="shared" si="49"/>
        <v>0</v>
      </c>
      <c r="CM37" s="49">
        <f t="shared" si="50"/>
        <v>6</v>
      </c>
      <c r="CN37" s="49">
        <f t="shared" si="51"/>
        <v>67.5</v>
      </c>
      <c r="CO37" s="49">
        <f t="shared" si="52"/>
        <v>0</v>
      </c>
      <c r="CP37" s="49">
        <f t="shared" si="53"/>
        <v>0</v>
      </c>
      <c r="CQ37" s="49">
        <f t="shared" si="54"/>
        <v>0</v>
      </c>
      <c r="CR37" s="49">
        <f t="shared" si="55"/>
        <v>67.5</v>
      </c>
      <c r="CS37" s="49">
        <f t="shared" si="56"/>
        <v>55</v>
      </c>
      <c r="CT37" s="49">
        <f t="shared" si="57"/>
        <v>0</v>
      </c>
      <c r="CU37" s="49">
        <f t="shared" si="58"/>
        <v>0</v>
      </c>
      <c r="CV37" s="49">
        <f t="shared" si="59"/>
        <v>0</v>
      </c>
      <c r="CW37" s="49">
        <f t="shared" si="60"/>
        <v>55</v>
      </c>
      <c r="CX37" s="49">
        <f t="shared" si="61"/>
        <v>35</v>
      </c>
      <c r="CY37" s="49">
        <f t="shared" si="62"/>
        <v>0</v>
      </c>
      <c r="CZ37" s="49">
        <f t="shared" si="63"/>
        <v>0</v>
      </c>
      <c r="DA37" s="49">
        <f t="shared" si="64"/>
        <v>0</v>
      </c>
      <c r="DB37" s="49">
        <f t="shared" si="65"/>
        <v>35</v>
      </c>
      <c r="DC37" s="49">
        <f t="shared" si="66"/>
        <v>67.5</v>
      </c>
      <c r="DD37" s="49">
        <f t="shared" si="67"/>
        <v>0</v>
      </c>
      <c r="DE37" s="49">
        <f t="shared" si="68"/>
        <v>0</v>
      </c>
      <c r="DF37" s="49">
        <f t="shared" si="69"/>
        <v>0</v>
      </c>
      <c r="DG37" s="49">
        <f t="shared" si="70"/>
        <v>67.5</v>
      </c>
      <c r="DH37" s="49">
        <f t="shared" si="71"/>
        <v>55</v>
      </c>
      <c r="DI37" s="49">
        <f t="shared" si="72"/>
        <v>0</v>
      </c>
      <c r="DJ37" s="49">
        <f t="shared" si="73"/>
        <v>0</v>
      </c>
      <c r="DK37" s="49">
        <f t="shared" si="74"/>
        <v>0</v>
      </c>
      <c r="DL37" s="49">
        <f t="shared" si="75"/>
        <v>55</v>
      </c>
      <c r="DM37" s="49">
        <f t="shared" si="76"/>
        <v>35</v>
      </c>
      <c r="DN37" s="49">
        <f t="shared" si="77"/>
        <v>0</v>
      </c>
      <c r="DO37" s="49">
        <f t="shared" si="78"/>
        <v>0</v>
      </c>
      <c r="DP37" s="49">
        <f t="shared" si="79"/>
        <v>0</v>
      </c>
      <c r="DQ37" s="49">
        <f t="shared" si="80"/>
        <v>35</v>
      </c>
      <c r="DR37" s="50" t="s">
        <v>98</v>
      </c>
      <c r="DS37" s="4"/>
    </row>
    <row r="38" spans="1:123" ht="151.80000000000001">
      <c r="A38" s="43" t="s">
        <v>117</v>
      </c>
      <c r="B38" s="44" t="s">
        <v>118</v>
      </c>
      <c r="C38" s="56" t="s">
        <v>78</v>
      </c>
      <c r="D38" s="46" t="s">
        <v>216</v>
      </c>
      <c r="E38" s="46" t="s">
        <v>206</v>
      </c>
      <c r="F38" s="53" t="s">
        <v>87</v>
      </c>
      <c r="G38" s="47" t="s">
        <v>208</v>
      </c>
      <c r="H38" s="53" t="s">
        <v>88</v>
      </c>
      <c r="I38" s="53" t="s">
        <v>89</v>
      </c>
      <c r="J38" s="48"/>
      <c r="K38" s="48"/>
      <c r="L38" s="48"/>
      <c r="M38" s="48"/>
      <c r="N38" s="48"/>
      <c r="O38" s="48"/>
      <c r="P38" s="48"/>
      <c r="Q38" s="48"/>
      <c r="R38" s="48"/>
      <c r="S38" s="48"/>
      <c r="T38" s="48"/>
      <c r="U38" s="48"/>
      <c r="V38" s="48"/>
      <c r="W38" s="48" t="s">
        <v>119</v>
      </c>
      <c r="X38" s="48" t="s">
        <v>217</v>
      </c>
      <c r="Y38" s="48" t="s">
        <v>120</v>
      </c>
      <c r="Z38" s="48"/>
      <c r="AA38" s="48"/>
      <c r="AB38" s="48"/>
      <c r="AC38" s="48" t="s">
        <v>83</v>
      </c>
      <c r="AD38" s="48" t="s">
        <v>84</v>
      </c>
      <c r="AE38" s="48" t="s">
        <v>85</v>
      </c>
      <c r="AF38" s="82">
        <f t="shared" si="81"/>
        <v>274</v>
      </c>
      <c r="AG38" s="82">
        <f t="shared" si="17"/>
        <v>271.70000000000005</v>
      </c>
      <c r="AH38" s="178">
        <v>0</v>
      </c>
      <c r="AI38" s="178">
        <v>0</v>
      </c>
      <c r="AJ38" s="178">
        <v>0</v>
      </c>
      <c r="AK38" s="178">
        <v>0</v>
      </c>
      <c r="AL38" s="178">
        <v>0</v>
      </c>
      <c r="AM38" s="178">
        <v>0</v>
      </c>
      <c r="AN38" s="178">
        <f>210+64</f>
        <v>274</v>
      </c>
      <c r="AO38" s="178">
        <f>207.3+1.8+62.6</f>
        <v>271.70000000000005</v>
      </c>
      <c r="AP38" s="49">
        <f t="shared" si="155"/>
        <v>285.7</v>
      </c>
      <c r="AQ38" s="49">
        <v>0</v>
      </c>
      <c r="AR38" s="49">
        <v>0</v>
      </c>
      <c r="AS38" s="49">
        <v>0</v>
      </c>
      <c r="AT38" s="178">
        <f>218.7+67</f>
        <v>285.7</v>
      </c>
      <c r="AU38" s="49">
        <f t="shared" si="156"/>
        <v>250</v>
      </c>
      <c r="AV38" s="178">
        <v>0</v>
      </c>
      <c r="AW38" s="178">
        <v>0</v>
      </c>
      <c r="AX38" s="178">
        <v>0</v>
      </c>
      <c r="AY38" s="178">
        <f>192+58</f>
        <v>250</v>
      </c>
      <c r="AZ38" s="49">
        <f t="shared" si="157"/>
        <v>212</v>
      </c>
      <c r="BA38" s="178">
        <v>0</v>
      </c>
      <c r="BB38" s="178">
        <v>0</v>
      </c>
      <c r="BC38" s="178">
        <v>0</v>
      </c>
      <c r="BD38" s="178">
        <f>163+49</f>
        <v>212</v>
      </c>
      <c r="BE38" s="49">
        <f t="shared" si="21"/>
        <v>212</v>
      </c>
      <c r="BF38" s="178">
        <v>0</v>
      </c>
      <c r="BG38" s="178">
        <v>0</v>
      </c>
      <c r="BH38" s="178">
        <v>0</v>
      </c>
      <c r="BI38" s="178">
        <f>163+49</f>
        <v>212</v>
      </c>
      <c r="BJ38" s="49">
        <f t="shared" si="82"/>
        <v>274</v>
      </c>
      <c r="BK38" s="49">
        <f t="shared" si="22"/>
        <v>271.70000000000005</v>
      </c>
      <c r="BL38" s="49">
        <f t="shared" si="23"/>
        <v>0</v>
      </c>
      <c r="BM38" s="49">
        <f t="shared" si="24"/>
        <v>0</v>
      </c>
      <c r="BN38" s="49">
        <f t="shared" si="25"/>
        <v>0</v>
      </c>
      <c r="BO38" s="49">
        <f t="shared" si="26"/>
        <v>0</v>
      </c>
      <c r="BP38" s="49">
        <f t="shared" si="27"/>
        <v>0</v>
      </c>
      <c r="BQ38" s="49">
        <f t="shared" si="28"/>
        <v>0</v>
      </c>
      <c r="BR38" s="49">
        <f t="shared" si="29"/>
        <v>274</v>
      </c>
      <c r="BS38" s="49">
        <f t="shared" si="30"/>
        <v>271.70000000000005</v>
      </c>
      <c r="BT38" s="49">
        <f t="shared" si="31"/>
        <v>285.7</v>
      </c>
      <c r="BU38" s="49">
        <f t="shared" si="32"/>
        <v>0</v>
      </c>
      <c r="BV38" s="49">
        <f t="shared" si="33"/>
        <v>0</v>
      </c>
      <c r="BW38" s="49">
        <f t="shared" si="34"/>
        <v>0</v>
      </c>
      <c r="BX38" s="49">
        <f t="shared" si="35"/>
        <v>285.7</v>
      </c>
      <c r="BY38" s="49">
        <f t="shared" si="36"/>
        <v>250</v>
      </c>
      <c r="BZ38" s="49">
        <f t="shared" si="37"/>
        <v>0</v>
      </c>
      <c r="CA38" s="49">
        <f t="shared" si="38"/>
        <v>0</v>
      </c>
      <c r="CB38" s="49">
        <f t="shared" si="39"/>
        <v>0</v>
      </c>
      <c r="CC38" s="49">
        <f t="shared" si="40"/>
        <v>250</v>
      </c>
      <c r="CD38" s="49">
        <f t="shared" si="41"/>
        <v>212</v>
      </c>
      <c r="CE38" s="49">
        <f t="shared" si="42"/>
        <v>0</v>
      </c>
      <c r="CF38" s="49">
        <f t="shared" si="43"/>
        <v>0</v>
      </c>
      <c r="CG38" s="49">
        <f t="shared" si="44"/>
        <v>0</v>
      </c>
      <c r="CH38" s="49">
        <f t="shared" si="45"/>
        <v>212</v>
      </c>
      <c r="CI38" s="49">
        <f t="shared" si="46"/>
        <v>212</v>
      </c>
      <c r="CJ38" s="49">
        <f t="shared" si="47"/>
        <v>0</v>
      </c>
      <c r="CK38" s="49">
        <f t="shared" si="48"/>
        <v>0</v>
      </c>
      <c r="CL38" s="49">
        <f t="shared" si="49"/>
        <v>0</v>
      </c>
      <c r="CM38" s="49">
        <f t="shared" si="50"/>
        <v>212</v>
      </c>
      <c r="CN38" s="49">
        <f t="shared" si="51"/>
        <v>271.70000000000005</v>
      </c>
      <c r="CO38" s="49">
        <f t="shared" si="52"/>
        <v>0</v>
      </c>
      <c r="CP38" s="49">
        <f t="shared" si="53"/>
        <v>0</v>
      </c>
      <c r="CQ38" s="49">
        <f t="shared" si="54"/>
        <v>0</v>
      </c>
      <c r="CR38" s="49">
        <f t="shared" si="55"/>
        <v>271.70000000000005</v>
      </c>
      <c r="CS38" s="49">
        <f t="shared" si="56"/>
        <v>285.7</v>
      </c>
      <c r="CT38" s="49">
        <f t="shared" si="57"/>
        <v>0</v>
      </c>
      <c r="CU38" s="49">
        <f t="shared" si="58"/>
        <v>0</v>
      </c>
      <c r="CV38" s="49">
        <f t="shared" si="59"/>
        <v>0</v>
      </c>
      <c r="CW38" s="49">
        <f t="shared" si="60"/>
        <v>285.7</v>
      </c>
      <c r="CX38" s="49">
        <f t="shared" si="61"/>
        <v>250</v>
      </c>
      <c r="CY38" s="49">
        <f t="shared" si="62"/>
        <v>0</v>
      </c>
      <c r="CZ38" s="49">
        <f t="shared" si="63"/>
        <v>0</v>
      </c>
      <c r="DA38" s="49">
        <f t="shared" si="64"/>
        <v>0</v>
      </c>
      <c r="DB38" s="49">
        <f t="shared" si="65"/>
        <v>250</v>
      </c>
      <c r="DC38" s="49">
        <f t="shared" si="66"/>
        <v>271.70000000000005</v>
      </c>
      <c r="DD38" s="49">
        <f t="shared" si="67"/>
        <v>0</v>
      </c>
      <c r="DE38" s="49">
        <f t="shared" si="68"/>
        <v>0</v>
      </c>
      <c r="DF38" s="49">
        <f t="shared" si="69"/>
        <v>0</v>
      </c>
      <c r="DG38" s="49">
        <f t="shared" si="70"/>
        <v>271.70000000000005</v>
      </c>
      <c r="DH38" s="49">
        <f t="shared" si="71"/>
        <v>285.7</v>
      </c>
      <c r="DI38" s="49">
        <f t="shared" si="72"/>
        <v>0</v>
      </c>
      <c r="DJ38" s="49">
        <f t="shared" si="73"/>
        <v>0</v>
      </c>
      <c r="DK38" s="49">
        <f t="shared" si="74"/>
        <v>0</v>
      </c>
      <c r="DL38" s="49">
        <f t="shared" si="75"/>
        <v>285.7</v>
      </c>
      <c r="DM38" s="49">
        <f t="shared" si="76"/>
        <v>250</v>
      </c>
      <c r="DN38" s="49">
        <f t="shared" si="77"/>
        <v>0</v>
      </c>
      <c r="DO38" s="49">
        <f t="shared" si="78"/>
        <v>0</v>
      </c>
      <c r="DP38" s="49">
        <f t="shared" si="79"/>
        <v>0</v>
      </c>
      <c r="DQ38" s="49">
        <f t="shared" si="80"/>
        <v>250</v>
      </c>
      <c r="DR38" s="50" t="s">
        <v>86</v>
      </c>
      <c r="DS38" s="4"/>
    </row>
    <row r="39" spans="1:123" ht="151.80000000000001" hidden="1">
      <c r="A39" s="51"/>
      <c r="B39" s="52"/>
      <c r="C39" s="34"/>
      <c r="D39" s="53"/>
      <c r="E39" s="53"/>
      <c r="F39" s="53" t="s">
        <v>87</v>
      </c>
      <c r="G39" s="53" t="s">
        <v>79</v>
      </c>
      <c r="H39" s="53" t="s">
        <v>88</v>
      </c>
      <c r="I39" s="53" t="s">
        <v>89</v>
      </c>
      <c r="J39" s="53"/>
      <c r="K39" s="53"/>
      <c r="L39" s="53"/>
      <c r="M39" s="53"/>
      <c r="N39" s="53"/>
      <c r="O39" s="53"/>
      <c r="P39" s="53"/>
      <c r="Q39" s="53"/>
      <c r="R39" s="53"/>
      <c r="S39" s="53"/>
      <c r="T39" s="53"/>
      <c r="U39" s="53"/>
      <c r="V39" s="53"/>
      <c r="W39" s="53"/>
      <c r="X39" s="53"/>
      <c r="Y39" s="53"/>
      <c r="Z39" s="53"/>
      <c r="AA39" s="53"/>
      <c r="AB39" s="53"/>
      <c r="AC39" s="54"/>
      <c r="AD39" s="53" t="s">
        <v>84</v>
      </c>
      <c r="AE39" s="53" t="s">
        <v>85</v>
      </c>
      <c r="AF39" s="82" t="e">
        <f t="shared" si="81"/>
        <v>#VALUE!</v>
      </c>
      <c r="AG39" s="82" t="e">
        <f t="shared" si="17"/>
        <v>#VALUE!</v>
      </c>
      <c r="AH39" s="179" t="s">
        <v>70</v>
      </c>
      <c r="AI39" s="179" t="s">
        <v>70</v>
      </c>
      <c r="AJ39" s="179" t="s">
        <v>70</v>
      </c>
      <c r="AK39" s="179" t="s">
        <v>70</v>
      </c>
      <c r="AL39" s="179" t="s">
        <v>70</v>
      </c>
      <c r="AM39" s="179" t="s">
        <v>70</v>
      </c>
      <c r="AN39" s="179">
        <v>246</v>
      </c>
      <c r="AO39" s="179">
        <v>184</v>
      </c>
      <c r="AP39" s="49">
        <f t="shared" si="155"/>
        <v>61.5</v>
      </c>
      <c r="AQ39" s="49">
        <v>0</v>
      </c>
      <c r="AR39" s="49">
        <v>0</v>
      </c>
      <c r="AS39" s="49">
        <v>0</v>
      </c>
      <c r="AT39" s="179">
        <v>61.5</v>
      </c>
      <c r="AU39" s="49" t="e">
        <f t="shared" si="156"/>
        <v>#VALUE!</v>
      </c>
      <c r="AV39" s="179" t="s">
        <v>70</v>
      </c>
      <c r="AW39" s="179" t="s">
        <v>70</v>
      </c>
      <c r="AX39" s="179" t="s">
        <v>70</v>
      </c>
      <c r="AY39" s="179">
        <v>199.3</v>
      </c>
      <c r="AZ39" s="49" t="e">
        <f t="shared" si="157"/>
        <v>#VALUE!</v>
      </c>
      <c r="BA39" s="179" t="s">
        <v>70</v>
      </c>
      <c r="BB39" s="179" t="s">
        <v>70</v>
      </c>
      <c r="BC39" s="179" t="s">
        <v>70</v>
      </c>
      <c r="BD39" s="179">
        <v>199.3</v>
      </c>
      <c r="BE39" s="49" t="e">
        <f t="shared" si="21"/>
        <v>#VALUE!</v>
      </c>
      <c r="BF39" s="179" t="s">
        <v>70</v>
      </c>
      <c r="BG39" s="179" t="s">
        <v>70</v>
      </c>
      <c r="BH39" s="179" t="s">
        <v>70</v>
      </c>
      <c r="BI39" s="179">
        <v>199.3</v>
      </c>
      <c r="BJ39" s="49" t="e">
        <f t="shared" si="82"/>
        <v>#VALUE!</v>
      </c>
      <c r="BK39" s="49" t="e">
        <f t="shared" si="22"/>
        <v>#VALUE!</v>
      </c>
      <c r="BL39" s="49" t="str">
        <f t="shared" si="23"/>
        <v>-</v>
      </c>
      <c r="BM39" s="49" t="str">
        <f t="shared" si="24"/>
        <v>-</v>
      </c>
      <c r="BN39" s="49" t="str">
        <f t="shared" si="25"/>
        <v>-</v>
      </c>
      <c r="BO39" s="49" t="str">
        <f t="shared" si="26"/>
        <v>-</v>
      </c>
      <c r="BP39" s="49" t="str">
        <f t="shared" si="27"/>
        <v>-</v>
      </c>
      <c r="BQ39" s="49" t="str">
        <f t="shared" si="28"/>
        <v>-</v>
      </c>
      <c r="BR39" s="49">
        <f t="shared" si="29"/>
        <v>246</v>
      </c>
      <c r="BS39" s="49">
        <f t="shared" si="30"/>
        <v>184</v>
      </c>
      <c r="BT39" s="49">
        <f t="shared" si="31"/>
        <v>61.5</v>
      </c>
      <c r="BU39" s="49">
        <f t="shared" si="32"/>
        <v>0</v>
      </c>
      <c r="BV39" s="49">
        <f t="shared" si="33"/>
        <v>0</v>
      </c>
      <c r="BW39" s="49">
        <f t="shared" si="34"/>
        <v>0</v>
      </c>
      <c r="BX39" s="49">
        <f t="shared" si="35"/>
        <v>61.5</v>
      </c>
      <c r="BY39" s="49" t="e">
        <f t="shared" si="36"/>
        <v>#VALUE!</v>
      </c>
      <c r="BZ39" s="49" t="str">
        <f t="shared" si="37"/>
        <v>-</v>
      </c>
      <c r="CA39" s="49" t="str">
        <f t="shared" si="38"/>
        <v>-</v>
      </c>
      <c r="CB39" s="49" t="str">
        <f t="shared" si="39"/>
        <v>-</v>
      </c>
      <c r="CC39" s="49">
        <f t="shared" si="40"/>
        <v>199.3</v>
      </c>
      <c r="CD39" s="49" t="e">
        <f t="shared" si="41"/>
        <v>#VALUE!</v>
      </c>
      <c r="CE39" s="49" t="str">
        <f t="shared" si="42"/>
        <v>-</v>
      </c>
      <c r="CF39" s="49" t="str">
        <f t="shared" si="43"/>
        <v>-</v>
      </c>
      <c r="CG39" s="49" t="str">
        <f t="shared" si="44"/>
        <v>-</v>
      </c>
      <c r="CH39" s="49">
        <f t="shared" si="45"/>
        <v>199.3</v>
      </c>
      <c r="CI39" s="49" t="e">
        <f t="shared" si="46"/>
        <v>#VALUE!</v>
      </c>
      <c r="CJ39" s="49" t="str">
        <f t="shared" si="47"/>
        <v>-</v>
      </c>
      <c r="CK39" s="49" t="str">
        <f t="shared" si="48"/>
        <v>-</v>
      </c>
      <c r="CL39" s="49" t="str">
        <f t="shared" si="49"/>
        <v>-</v>
      </c>
      <c r="CM39" s="49">
        <f t="shared" si="50"/>
        <v>199.3</v>
      </c>
      <c r="CN39" s="49" t="e">
        <f t="shared" si="51"/>
        <v>#VALUE!</v>
      </c>
      <c r="CO39" s="49" t="str">
        <f t="shared" si="52"/>
        <v>-</v>
      </c>
      <c r="CP39" s="49" t="str">
        <f t="shared" si="53"/>
        <v>-</v>
      </c>
      <c r="CQ39" s="49" t="str">
        <f t="shared" si="54"/>
        <v>-</v>
      </c>
      <c r="CR39" s="49">
        <f t="shared" si="55"/>
        <v>184</v>
      </c>
      <c r="CS39" s="49">
        <f t="shared" si="56"/>
        <v>61.5</v>
      </c>
      <c r="CT39" s="49">
        <f t="shared" si="57"/>
        <v>0</v>
      </c>
      <c r="CU39" s="49">
        <f t="shared" si="58"/>
        <v>0</v>
      </c>
      <c r="CV39" s="49">
        <f t="shared" si="59"/>
        <v>0</v>
      </c>
      <c r="CW39" s="49">
        <f t="shared" si="60"/>
        <v>61.5</v>
      </c>
      <c r="CX39" s="49" t="e">
        <f t="shared" si="61"/>
        <v>#VALUE!</v>
      </c>
      <c r="CY39" s="49" t="str">
        <f t="shared" si="62"/>
        <v>-</v>
      </c>
      <c r="CZ39" s="49" t="str">
        <f t="shared" si="63"/>
        <v>-</v>
      </c>
      <c r="DA39" s="49" t="str">
        <f t="shared" si="64"/>
        <v>-</v>
      </c>
      <c r="DB39" s="49">
        <f t="shared" si="65"/>
        <v>199.3</v>
      </c>
      <c r="DC39" s="49" t="e">
        <f t="shared" si="66"/>
        <v>#VALUE!</v>
      </c>
      <c r="DD39" s="49" t="str">
        <f t="shared" si="67"/>
        <v>-</v>
      </c>
      <c r="DE39" s="49" t="str">
        <f t="shared" si="68"/>
        <v>-</v>
      </c>
      <c r="DF39" s="49" t="str">
        <f t="shared" si="69"/>
        <v>-</v>
      </c>
      <c r="DG39" s="49">
        <f t="shared" si="70"/>
        <v>184</v>
      </c>
      <c r="DH39" s="49">
        <f t="shared" si="71"/>
        <v>61.5</v>
      </c>
      <c r="DI39" s="49">
        <f t="shared" si="72"/>
        <v>0</v>
      </c>
      <c r="DJ39" s="49">
        <f t="shared" si="73"/>
        <v>0</v>
      </c>
      <c r="DK39" s="49">
        <f t="shared" si="74"/>
        <v>0</v>
      </c>
      <c r="DL39" s="49">
        <f t="shared" si="75"/>
        <v>61.5</v>
      </c>
      <c r="DM39" s="49" t="e">
        <f t="shared" si="76"/>
        <v>#VALUE!</v>
      </c>
      <c r="DN39" s="49" t="str">
        <f t="shared" si="77"/>
        <v>-</v>
      </c>
      <c r="DO39" s="49" t="str">
        <f t="shared" si="78"/>
        <v>-</v>
      </c>
      <c r="DP39" s="49" t="str">
        <f t="shared" si="79"/>
        <v>-</v>
      </c>
      <c r="DQ39" s="49">
        <f t="shared" si="80"/>
        <v>199.3</v>
      </c>
      <c r="DR39" s="55" t="s">
        <v>90</v>
      </c>
      <c r="DS39" s="4"/>
    </row>
    <row r="40" spans="1:123" ht="317.39999999999998" hidden="1">
      <c r="A40" s="43" t="s">
        <v>121</v>
      </c>
      <c r="B40" s="44" t="s">
        <v>122</v>
      </c>
      <c r="C40" s="56" t="s">
        <v>78</v>
      </c>
      <c r="D40" s="48" t="s">
        <v>79</v>
      </c>
      <c r="E40" s="48" t="s">
        <v>80</v>
      </c>
      <c r="F40" s="48"/>
      <c r="G40" s="48"/>
      <c r="H40" s="48"/>
      <c r="I40" s="48"/>
      <c r="J40" s="48"/>
      <c r="K40" s="48"/>
      <c r="L40" s="48"/>
      <c r="M40" s="48"/>
      <c r="N40" s="48"/>
      <c r="O40" s="48"/>
      <c r="P40" s="48"/>
      <c r="Q40" s="48"/>
      <c r="R40" s="48"/>
      <c r="S40" s="48"/>
      <c r="T40" s="48"/>
      <c r="U40" s="48"/>
      <c r="V40" s="48"/>
      <c r="W40" s="48" t="s">
        <v>123</v>
      </c>
      <c r="X40" s="48" t="s">
        <v>79</v>
      </c>
      <c r="Y40" s="48" t="s">
        <v>124</v>
      </c>
      <c r="Z40" s="48"/>
      <c r="AA40" s="48"/>
      <c r="AB40" s="48"/>
      <c r="AC40" s="48" t="s">
        <v>125</v>
      </c>
      <c r="AD40" s="48" t="s">
        <v>108</v>
      </c>
      <c r="AE40" s="48" t="s">
        <v>126</v>
      </c>
      <c r="AF40" s="82">
        <f t="shared" si="81"/>
        <v>0</v>
      </c>
      <c r="AG40" s="82">
        <f t="shared" si="17"/>
        <v>0</v>
      </c>
      <c r="AH40" s="178">
        <v>0</v>
      </c>
      <c r="AI40" s="178">
        <v>0</v>
      </c>
      <c r="AJ40" s="178">
        <v>0</v>
      </c>
      <c r="AK40" s="178">
        <v>0</v>
      </c>
      <c r="AL40" s="178">
        <v>0</v>
      </c>
      <c r="AM40" s="178">
        <v>0</v>
      </c>
      <c r="AN40" s="178">
        <v>0</v>
      </c>
      <c r="AO40" s="178">
        <v>0</v>
      </c>
      <c r="AP40" s="49">
        <f t="shared" si="155"/>
        <v>0</v>
      </c>
      <c r="AQ40" s="49">
        <v>0</v>
      </c>
      <c r="AR40" s="49">
        <v>0</v>
      </c>
      <c r="AS40" s="49">
        <v>0</v>
      </c>
      <c r="AT40" s="178">
        <v>0</v>
      </c>
      <c r="AU40" s="49">
        <f t="shared" si="156"/>
        <v>0</v>
      </c>
      <c r="AV40" s="178">
        <v>0</v>
      </c>
      <c r="AW40" s="178">
        <v>0</v>
      </c>
      <c r="AX40" s="178">
        <v>0</v>
      </c>
      <c r="AY40" s="178">
        <v>0</v>
      </c>
      <c r="AZ40" s="49">
        <f t="shared" si="157"/>
        <v>0</v>
      </c>
      <c r="BA40" s="178">
        <v>0</v>
      </c>
      <c r="BB40" s="178">
        <v>0</v>
      </c>
      <c r="BC40" s="178">
        <v>0</v>
      </c>
      <c r="BD40" s="178">
        <v>0</v>
      </c>
      <c r="BE40" s="49">
        <f t="shared" si="21"/>
        <v>0</v>
      </c>
      <c r="BF40" s="178">
        <v>0</v>
      </c>
      <c r="BG40" s="178">
        <v>0</v>
      </c>
      <c r="BH40" s="178">
        <v>0</v>
      </c>
      <c r="BI40" s="178">
        <v>0</v>
      </c>
      <c r="BJ40" s="49">
        <f t="shared" si="82"/>
        <v>0</v>
      </c>
      <c r="BK40" s="49">
        <f t="shared" si="22"/>
        <v>0</v>
      </c>
      <c r="BL40" s="49">
        <f t="shared" si="23"/>
        <v>0</v>
      </c>
      <c r="BM40" s="49">
        <f t="shared" si="24"/>
        <v>0</v>
      </c>
      <c r="BN40" s="49">
        <f t="shared" si="25"/>
        <v>0</v>
      </c>
      <c r="BO40" s="49">
        <f t="shared" si="26"/>
        <v>0</v>
      </c>
      <c r="BP40" s="49">
        <f t="shared" si="27"/>
        <v>0</v>
      </c>
      <c r="BQ40" s="49">
        <f t="shared" si="28"/>
        <v>0</v>
      </c>
      <c r="BR40" s="49">
        <f t="shared" si="29"/>
        <v>0</v>
      </c>
      <c r="BS40" s="49">
        <f t="shared" si="30"/>
        <v>0</v>
      </c>
      <c r="BT40" s="49">
        <f t="shared" si="31"/>
        <v>0</v>
      </c>
      <c r="BU40" s="49">
        <f t="shared" si="32"/>
        <v>0</v>
      </c>
      <c r="BV40" s="49">
        <f t="shared" si="33"/>
        <v>0</v>
      </c>
      <c r="BW40" s="49">
        <f t="shared" si="34"/>
        <v>0</v>
      </c>
      <c r="BX40" s="49">
        <f t="shared" si="35"/>
        <v>0</v>
      </c>
      <c r="BY40" s="49">
        <f t="shared" si="36"/>
        <v>0</v>
      </c>
      <c r="BZ40" s="49">
        <f t="shared" si="37"/>
        <v>0</v>
      </c>
      <c r="CA40" s="49">
        <f t="shared" si="38"/>
        <v>0</v>
      </c>
      <c r="CB40" s="49">
        <f t="shared" si="39"/>
        <v>0</v>
      </c>
      <c r="CC40" s="49">
        <f t="shared" si="40"/>
        <v>0</v>
      </c>
      <c r="CD40" s="49">
        <f t="shared" si="41"/>
        <v>0</v>
      </c>
      <c r="CE40" s="49">
        <f t="shared" si="42"/>
        <v>0</v>
      </c>
      <c r="CF40" s="49">
        <f t="shared" si="43"/>
        <v>0</v>
      </c>
      <c r="CG40" s="49">
        <f t="shared" si="44"/>
        <v>0</v>
      </c>
      <c r="CH40" s="49">
        <f t="shared" si="45"/>
        <v>0</v>
      </c>
      <c r="CI40" s="49">
        <f t="shared" si="46"/>
        <v>0</v>
      </c>
      <c r="CJ40" s="49">
        <f t="shared" si="47"/>
        <v>0</v>
      </c>
      <c r="CK40" s="49">
        <f t="shared" si="48"/>
        <v>0</v>
      </c>
      <c r="CL40" s="49">
        <f t="shared" si="49"/>
        <v>0</v>
      </c>
      <c r="CM40" s="49">
        <f t="shared" si="50"/>
        <v>0</v>
      </c>
      <c r="CN40" s="49">
        <f t="shared" si="51"/>
        <v>0</v>
      </c>
      <c r="CO40" s="49">
        <f t="shared" si="52"/>
        <v>0</v>
      </c>
      <c r="CP40" s="49">
        <f t="shared" si="53"/>
        <v>0</v>
      </c>
      <c r="CQ40" s="49">
        <f t="shared" si="54"/>
        <v>0</v>
      </c>
      <c r="CR40" s="49">
        <f t="shared" si="55"/>
        <v>0</v>
      </c>
      <c r="CS40" s="49">
        <f t="shared" si="56"/>
        <v>0</v>
      </c>
      <c r="CT40" s="49">
        <f t="shared" si="57"/>
        <v>0</v>
      </c>
      <c r="CU40" s="49">
        <f t="shared" si="58"/>
        <v>0</v>
      </c>
      <c r="CV40" s="49">
        <f t="shared" si="59"/>
        <v>0</v>
      </c>
      <c r="CW40" s="49">
        <f t="shared" si="60"/>
        <v>0</v>
      </c>
      <c r="CX40" s="49">
        <f t="shared" si="61"/>
        <v>0</v>
      </c>
      <c r="CY40" s="49">
        <f t="shared" si="62"/>
        <v>0</v>
      </c>
      <c r="CZ40" s="49">
        <f t="shared" si="63"/>
        <v>0</v>
      </c>
      <c r="DA40" s="49">
        <f t="shared" si="64"/>
        <v>0</v>
      </c>
      <c r="DB40" s="49">
        <f t="shared" si="65"/>
        <v>0</v>
      </c>
      <c r="DC40" s="49">
        <f t="shared" si="66"/>
        <v>0</v>
      </c>
      <c r="DD40" s="49">
        <f t="shared" si="67"/>
        <v>0</v>
      </c>
      <c r="DE40" s="49">
        <f t="shared" si="68"/>
        <v>0</v>
      </c>
      <c r="DF40" s="49">
        <f t="shared" si="69"/>
        <v>0</v>
      </c>
      <c r="DG40" s="49">
        <f t="shared" si="70"/>
        <v>0</v>
      </c>
      <c r="DH40" s="49">
        <f t="shared" si="71"/>
        <v>0</v>
      </c>
      <c r="DI40" s="49">
        <f t="shared" si="72"/>
        <v>0</v>
      </c>
      <c r="DJ40" s="49">
        <f t="shared" si="73"/>
        <v>0</v>
      </c>
      <c r="DK40" s="49">
        <f t="shared" si="74"/>
        <v>0</v>
      </c>
      <c r="DL40" s="49">
        <f t="shared" si="75"/>
        <v>0</v>
      </c>
      <c r="DM40" s="49">
        <f t="shared" si="76"/>
        <v>0</v>
      </c>
      <c r="DN40" s="49">
        <f t="shared" si="77"/>
        <v>0</v>
      </c>
      <c r="DO40" s="49">
        <f t="shared" si="78"/>
        <v>0</v>
      </c>
      <c r="DP40" s="49">
        <f t="shared" si="79"/>
        <v>0</v>
      </c>
      <c r="DQ40" s="49">
        <f t="shared" si="80"/>
        <v>0</v>
      </c>
      <c r="DR40" s="50" t="s">
        <v>98</v>
      </c>
      <c r="DS40" s="4"/>
    </row>
    <row r="41" spans="1:123" s="94" customFormat="1" ht="92.4">
      <c r="A41" s="85" t="s">
        <v>240</v>
      </c>
      <c r="B41" s="86"/>
      <c r="C41" s="87"/>
      <c r="D41" s="88"/>
      <c r="E41" s="88"/>
      <c r="F41" s="89"/>
      <c r="G41" s="89"/>
      <c r="H41" s="89"/>
      <c r="I41" s="89"/>
      <c r="J41" s="88"/>
      <c r="K41" s="88"/>
      <c r="L41" s="88"/>
      <c r="M41" s="88"/>
      <c r="N41" s="88"/>
      <c r="O41" s="88"/>
      <c r="P41" s="88"/>
      <c r="Q41" s="88"/>
      <c r="R41" s="88"/>
      <c r="S41" s="88"/>
      <c r="T41" s="88"/>
      <c r="U41" s="88"/>
      <c r="V41" s="88"/>
      <c r="W41" s="88"/>
      <c r="X41" s="88"/>
      <c r="Y41" s="88"/>
      <c r="Z41" s="88"/>
      <c r="AA41" s="88"/>
      <c r="AB41" s="88"/>
      <c r="AC41" s="88"/>
      <c r="AD41" s="88" t="s">
        <v>241</v>
      </c>
      <c r="AE41" s="88" t="s">
        <v>242</v>
      </c>
      <c r="AF41" s="90">
        <f t="shared" si="81"/>
        <v>99.9</v>
      </c>
      <c r="AG41" s="90">
        <f t="shared" si="17"/>
        <v>99.9</v>
      </c>
      <c r="AH41" s="180">
        <v>0</v>
      </c>
      <c r="AI41" s="180">
        <v>0</v>
      </c>
      <c r="AJ41" s="180">
        <v>0</v>
      </c>
      <c r="AK41" s="180">
        <v>0</v>
      </c>
      <c r="AL41" s="180">
        <v>0</v>
      </c>
      <c r="AM41" s="180">
        <v>0</v>
      </c>
      <c r="AN41" s="180">
        <v>99.9</v>
      </c>
      <c r="AO41" s="180">
        <v>99.9</v>
      </c>
      <c r="AP41" s="91">
        <f t="shared" si="155"/>
        <v>0</v>
      </c>
      <c r="AQ41" s="91">
        <v>0</v>
      </c>
      <c r="AR41" s="91">
        <v>0</v>
      </c>
      <c r="AS41" s="91">
        <v>0</v>
      </c>
      <c r="AT41" s="180">
        <v>0</v>
      </c>
      <c r="AU41" s="91">
        <f t="shared" si="156"/>
        <v>0</v>
      </c>
      <c r="AV41" s="91">
        <v>0</v>
      </c>
      <c r="AW41" s="91">
        <v>0</v>
      </c>
      <c r="AX41" s="91">
        <v>0</v>
      </c>
      <c r="AY41" s="180">
        <v>0</v>
      </c>
      <c r="AZ41" s="91">
        <f>BA41+BB41+BC41+BD41</f>
        <v>0</v>
      </c>
      <c r="BA41" s="180">
        <v>0</v>
      </c>
      <c r="BB41" s="180">
        <v>0</v>
      </c>
      <c r="BC41" s="180">
        <v>0</v>
      </c>
      <c r="BD41" s="180">
        <v>0</v>
      </c>
      <c r="BE41" s="91">
        <f>BF41+BG41+BH41+BI41</f>
        <v>0</v>
      </c>
      <c r="BF41" s="180">
        <v>0</v>
      </c>
      <c r="BG41" s="180">
        <v>0</v>
      </c>
      <c r="BH41" s="180">
        <v>0</v>
      </c>
      <c r="BI41" s="180">
        <v>0</v>
      </c>
      <c r="BJ41" s="91"/>
      <c r="BK41" s="91"/>
      <c r="BL41" s="91"/>
      <c r="BM41" s="91"/>
      <c r="BN41" s="91">
        <f t="shared" si="25"/>
        <v>0</v>
      </c>
      <c r="BO41" s="91">
        <f t="shared" si="26"/>
        <v>0</v>
      </c>
      <c r="BP41" s="91"/>
      <c r="BQ41" s="91"/>
      <c r="BR41" s="91"/>
      <c r="BS41" s="91"/>
      <c r="BT41" s="91"/>
      <c r="BU41" s="91"/>
      <c r="BV41" s="91">
        <f t="shared" si="33"/>
        <v>0</v>
      </c>
      <c r="BW41" s="91"/>
      <c r="BX41" s="91"/>
      <c r="BY41" s="91"/>
      <c r="BZ41" s="91">
        <f t="shared" si="37"/>
        <v>0</v>
      </c>
      <c r="CA41" s="91">
        <f t="shared" si="38"/>
        <v>0</v>
      </c>
      <c r="CB41" s="91">
        <f t="shared" si="39"/>
        <v>0</v>
      </c>
      <c r="CC41" s="91">
        <f t="shared" si="40"/>
        <v>0</v>
      </c>
      <c r="CD41" s="91"/>
      <c r="CE41" s="91">
        <f t="shared" si="42"/>
        <v>0</v>
      </c>
      <c r="CF41" s="91">
        <f t="shared" si="43"/>
        <v>0</v>
      </c>
      <c r="CG41" s="91">
        <f t="shared" si="44"/>
        <v>0</v>
      </c>
      <c r="CH41" s="91">
        <f t="shared" si="45"/>
        <v>0</v>
      </c>
      <c r="CI41" s="91">
        <f t="shared" si="46"/>
        <v>0</v>
      </c>
      <c r="CJ41" s="91"/>
      <c r="CK41" s="91"/>
      <c r="CL41" s="91"/>
      <c r="CM41" s="91">
        <f t="shared" si="50"/>
        <v>0</v>
      </c>
      <c r="CN41" s="91"/>
      <c r="CO41" s="91"/>
      <c r="CP41" s="91">
        <f t="shared" si="53"/>
        <v>0</v>
      </c>
      <c r="CQ41" s="91"/>
      <c r="CR41" s="91"/>
      <c r="CS41" s="91"/>
      <c r="CT41" s="91"/>
      <c r="CU41" s="91">
        <f t="shared" si="58"/>
        <v>0</v>
      </c>
      <c r="CV41" s="91"/>
      <c r="CW41" s="91"/>
      <c r="CX41" s="91"/>
      <c r="CY41" s="91">
        <f t="shared" si="62"/>
        <v>0</v>
      </c>
      <c r="CZ41" s="91">
        <f t="shared" si="63"/>
        <v>0</v>
      </c>
      <c r="DA41" s="91">
        <f t="shared" si="64"/>
        <v>0</v>
      </c>
      <c r="DB41" s="91">
        <f t="shared" si="65"/>
        <v>0</v>
      </c>
      <c r="DC41" s="91"/>
      <c r="DD41" s="91"/>
      <c r="DE41" s="91">
        <f t="shared" si="68"/>
        <v>0</v>
      </c>
      <c r="DF41" s="91"/>
      <c r="DG41" s="91"/>
      <c r="DH41" s="91"/>
      <c r="DI41" s="91"/>
      <c r="DJ41" s="91">
        <f t="shared" si="73"/>
        <v>0</v>
      </c>
      <c r="DK41" s="91"/>
      <c r="DL41" s="91"/>
      <c r="DM41" s="91"/>
      <c r="DN41" s="91">
        <f t="shared" si="77"/>
        <v>0</v>
      </c>
      <c r="DO41" s="91">
        <f t="shared" si="78"/>
        <v>0</v>
      </c>
      <c r="DP41" s="91">
        <f t="shared" si="79"/>
        <v>0</v>
      </c>
      <c r="DQ41" s="91">
        <f t="shared" si="80"/>
        <v>0</v>
      </c>
      <c r="DR41" s="92" t="s">
        <v>86</v>
      </c>
      <c r="DS41" s="93"/>
    </row>
    <row r="42" spans="1:123" s="33" customFormat="1" ht="151.80000000000001">
      <c r="A42" s="38" t="s">
        <v>127</v>
      </c>
      <c r="B42" s="39" t="s">
        <v>128</v>
      </c>
      <c r="C42" s="40" t="s">
        <v>69</v>
      </c>
      <c r="D42" s="40" t="s">
        <v>69</v>
      </c>
      <c r="E42" s="40" t="s">
        <v>69</v>
      </c>
      <c r="F42" s="40" t="s">
        <v>69</v>
      </c>
      <c r="G42" s="40" t="s">
        <v>69</v>
      </c>
      <c r="H42" s="40" t="s">
        <v>69</v>
      </c>
      <c r="I42" s="40" t="s">
        <v>69</v>
      </c>
      <c r="J42" s="40" t="s">
        <v>69</v>
      </c>
      <c r="K42" s="40" t="s">
        <v>69</v>
      </c>
      <c r="L42" s="40" t="s">
        <v>69</v>
      </c>
      <c r="M42" s="40" t="s">
        <v>69</v>
      </c>
      <c r="N42" s="40" t="s">
        <v>69</v>
      </c>
      <c r="O42" s="40" t="s">
        <v>69</v>
      </c>
      <c r="P42" s="40" t="s">
        <v>69</v>
      </c>
      <c r="Q42" s="40" t="s">
        <v>69</v>
      </c>
      <c r="R42" s="40" t="s">
        <v>69</v>
      </c>
      <c r="S42" s="40" t="s">
        <v>69</v>
      </c>
      <c r="T42" s="40" t="s">
        <v>69</v>
      </c>
      <c r="U42" s="40" t="s">
        <v>69</v>
      </c>
      <c r="V42" s="40" t="s">
        <v>69</v>
      </c>
      <c r="W42" s="40" t="s">
        <v>69</v>
      </c>
      <c r="X42" s="40" t="s">
        <v>69</v>
      </c>
      <c r="Y42" s="40" t="s">
        <v>69</v>
      </c>
      <c r="Z42" s="40" t="s">
        <v>69</v>
      </c>
      <c r="AA42" s="40" t="s">
        <v>69</v>
      </c>
      <c r="AB42" s="40" t="s">
        <v>69</v>
      </c>
      <c r="AC42" s="40" t="s">
        <v>69</v>
      </c>
      <c r="AD42" s="40" t="s">
        <v>69</v>
      </c>
      <c r="AE42" s="40" t="s">
        <v>69</v>
      </c>
      <c r="AF42" s="81">
        <f>AF44+AF45+AF46+AF43</f>
        <v>4557.3</v>
      </c>
      <c r="AG42" s="81">
        <f t="shared" ref="AG42:CR42" si="221">AG44+AG45+AG46+AG43</f>
        <v>4442.1000000000004</v>
      </c>
      <c r="AH42" s="41">
        <f t="shared" ref="AH42" si="222">AH44+AH45+AH46+AH43</f>
        <v>0</v>
      </c>
      <c r="AI42" s="41">
        <f t="shared" si="221"/>
        <v>0</v>
      </c>
      <c r="AJ42" s="41">
        <f t="shared" ref="AJ42" si="223">AJ44+AJ45+AJ46+AJ43</f>
        <v>0</v>
      </c>
      <c r="AK42" s="41">
        <f t="shared" si="221"/>
        <v>0</v>
      </c>
      <c r="AL42" s="41">
        <f t="shared" si="221"/>
        <v>0</v>
      </c>
      <c r="AM42" s="41">
        <f t="shared" ref="AM42" si="224">AM44+AM45+AM46+AM43</f>
        <v>0</v>
      </c>
      <c r="AN42" s="41">
        <f t="shared" ref="AN42" si="225">AN44+AN45+AN46+AN43</f>
        <v>4557.3</v>
      </c>
      <c r="AO42" s="41">
        <f t="shared" ref="AO42" si="226">AO44+AO45+AO46+AO43</f>
        <v>4442.1000000000004</v>
      </c>
      <c r="AP42" s="41">
        <f>AP44+AP45+AP46+AP43</f>
        <v>4524.7</v>
      </c>
      <c r="AQ42" s="41">
        <f t="shared" ref="AQ42:AT42" si="227">AQ44+AQ45+AQ46+AQ43</f>
        <v>0</v>
      </c>
      <c r="AR42" s="41">
        <f t="shared" si="227"/>
        <v>0</v>
      </c>
      <c r="AS42" s="41">
        <f t="shared" si="227"/>
        <v>0</v>
      </c>
      <c r="AT42" s="41">
        <f t="shared" si="227"/>
        <v>4524.7</v>
      </c>
      <c r="AU42" s="41">
        <f t="shared" ref="AU42:BD42" si="228">AU44+AU45+AU46+AU43</f>
        <v>4475.2999999999993</v>
      </c>
      <c r="AV42" s="41">
        <f t="shared" si="228"/>
        <v>0</v>
      </c>
      <c r="AW42" s="41">
        <f t="shared" si="228"/>
        <v>0</v>
      </c>
      <c r="AX42" s="41">
        <f t="shared" si="228"/>
        <v>0</v>
      </c>
      <c r="AY42" s="41">
        <f t="shared" si="228"/>
        <v>4475.2999999999993</v>
      </c>
      <c r="AZ42" s="41">
        <f t="shared" si="228"/>
        <v>3577.4</v>
      </c>
      <c r="BA42" s="41">
        <f t="shared" si="228"/>
        <v>0</v>
      </c>
      <c r="BB42" s="41">
        <f t="shared" si="228"/>
        <v>0</v>
      </c>
      <c r="BC42" s="41">
        <f t="shared" si="228"/>
        <v>0</v>
      </c>
      <c r="BD42" s="41">
        <f t="shared" si="228"/>
        <v>3577.4</v>
      </c>
      <c r="BE42" s="41">
        <f t="shared" si="221"/>
        <v>3280</v>
      </c>
      <c r="BF42" s="41">
        <f t="shared" si="221"/>
        <v>0</v>
      </c>
      <c r="BG42" s="41">
        <f t="shared" si="221"/>
        <v>0</v>
      </c>
      <c r="BH42" s="41">
        <f t="shared" si="221"/>
        <v>0</v>
      </c>
      <c r="BI42" s="41">
        <f t="shared" si="221"/>
        <v>3280</v>
      </c>
      <c r="BJ42" s="41">
        <f t="shared" si="221"/>
        <v>4557.3</v>
      </c>
      <c r="BK42" s="41">
        <f t="shared" si="221"/>
        <v>4442.1000000000004</v>
      </c>
      <c r="BL42" s="41">
        <f t="shared" si="221"/>
        <v>0</v>
      </c>
      <c r="BM42" s="41">
        <f t="shared" si="221"/>
        <v>0</v>
      </c>
      <c r="BN42" s="41">
        <f t="shared" si="221"/>
        <v>0</v>
      </c>
      <c r="BO42" s="41">
        <f t="shared" si="221"/>
        <v>0</v>
      </c>
      <c r="BP42" s="41">
        <f t="shared" si="221"/>
        <v>0</v>
      </c>
      <c r="BQ42" s="41">
        <f t="shared" si="221"/>
        <v>0</v>
      </c>
      <c r="BR42" s="41">
        <f t="shared" si="221"/>
        <v>4557.3</v>
      </c>
      <c r="BS42" s="41">
        <f t="shared" si="221"/>
        <v>4442.1000000000004</v>
      </c>
      <c r="BT42" s="41">
        <f t="shared" si="221"/>
        <v>4524.7</v>
      </c>
      <c r="BU42" s="41">
        <f t="shared" si="221"/>
        <v>0</v>
      </c>
      <c r="BV42" s="41">
        <f t="shared" si="221"/>
        <v>0</v>
      </c>
      <c r="BW42" s="41">
        <f t="shared" si="221"/>
        <v>0</v>
      </c>
      <c r="BX42" s="41">
        <f t="shared" si="221"/>
        <v>4524.7</v>
      </c>
      <c r="BY42" s="41">
        <f t="shared" si="221"/>
        <v>4475.2999999999993</v>
      </c>
      <c r="BZ42" s="41">
        <f t="shared" si="221"/>
        <v>0</v>
      </c>
      <c r="CA42" s="41">
        <f t="shared" si="221"/>
        <v>0</v>
      </c>
      <c r="CB42" s="41">
        <f t="shared" si="221"/>
        <v>0</v>
      </c>
      <c r="CC42" s="41">
        <f t="shared" si="221"/>
        <v>4475.2999999999993</v>
      </c>
      <c r="CD42" s="41">
        <f t="shared" si="221"/>
        <v>3577.4</v>
      </c>
      <c r="CE42" s="41">
        <f t="shared" si="221"/>
        <v>0</v>
      </c>
      <c r="CF42" s="41">
        <f t="shared" si="221"/>
        <v>0</v>
      </c>
      <c r="CG42" s="41">
        <f t="shared" si="221"/>
        <v>0</v>
      </c>
      <c r="CH42" s="41">
        <f t="shared" si="221"/>
        <v>3577.4</v>
      </c>
      <c r="CI42" s="41">
        <f t="shared" si="221"/>
        <v>3280</v>
      </c>
      <c r="CJ42" s="41">
        <f t="shared" si="221"/>
        <v>0</v>
      </c>
      <c r="CK42" s="41">
        <f t="shared" si="221"/>
        <v>0</v>
      </c>
      <c r="CL42" s="41">
        <f t="shared" si="221"/>
        <v>0</v>
      </c>
      <c r="CM42" s="41">
        <f t="shared" si="221"/>
        <v>3280</v>
      </c>
      <c r="CN42" s="41">
        <f t="shared" si="221"/>
        <v>4442.1000000000004</v>
      </c>
      <c r="CO42" s="41">
        <f t="shared" si="221"/>
        <v>0</v>
      </c>
      <c r="CP42" s="41">
        <f t="shared" si="221"/>
        <v>0</v>
      </c>
      <c r="CQ42" s="41">
        <f t="shared" si="221"/>
        <v>0</v>
      </c>
      <c r="CR42" s="41">
        <f t="shared" si="221"/>
        <v>4442.1000000000004</v>
      </c>
      <c r="CS42" s="41">
        <f t="shared" ref="CS42:DQ42" si="229">CS44+CS45+CS46+CS43</f>
        <v>4524.7</v>
      </c>
      <c r="CT42" s="41">
        <f t="shared" si="229"/>
        <v>0</v>
      </c>
      <c r="CU42" s="41">
        <f t="shared" si="229"/>
        <v>0</v>
      </c>
      <c r="CV42" s="41">
        <f t="shared" si="229"/>
        <v>0</v>
      </c>
      <c r="CW42" s="41">
        <f t="shared" si="229"/>
        <v>4524.7</v>
      </c>
      <c r="CX42" s="41">
        <f t="shared" si="229"/>
        <v>4475.2999999999993</v>
      </c>
      <c r="CY42" s="41">
        <f t="shared" si="229"/>
        <v>0</v>
      </c>
      <c r="CZ42" s="41">
        <f t="shared" si="229"/>
        <v>0</v>
      </c>
      <c r="DA42" s="41">
        <f t="shared" si="229"/>
        <v>0</v>
      </c>
      <c r="DB42" s="41">
        <f t="shared" si="229"/>
        <v>4475.2999999999993</v>
      </c>
      <c r="DC42" s="41">
        <f t="shared" si="229"/>
        <v>4442.1000000000004</v>
      </c>
      <c r="DD42" s="41">
        <f t="shared" si="229"/>
        <v>0</v>
      </c>
      <c r="DE42" s="41">
        <f t="shared" si="229"/>
        <v>0</v>
      </c>
      <c r="DF42" s="41">
        <f t="shared" si="229"/>
        <v>0</v>
      </c>
      <c r="DG42" s="41">
        <f t="shared" si="229"/>
        <v>4442.1000000000004</v>
      </c>
      <c r="DH42" s="41">
        <f t="shared" si="229"/>
        <v>4524.7</v>
      </c>
      <c r="DI42" s="41">
        <f t="shared" si="229"/>
        <v>0</v>
      </c>
      <c r="DJ42" s="41">
        <f t="shared" si="229"/>
        <v>0</v>
      </c>
      <c r="DK42" s="41">
        <f t="shared" si="229"/>
        <v>0</v>
      </c>
      <c r="DL42" s="41">
        <f t="shared" si="229"/>
        <v>4524.7</v>
      </c>
      <c r="DM42" s="41">
        <f t="shared" si="229"/>
        <v>4475.2999999999993</v>
      </c>
      <c r="DN42" s="41">
        <f t="shared" si="229"/>
        <v>0</v>
      </c>
      <c r="DO42" s="41">
        <f t="shared" si="229"/>
        <v>0</v>
      </c>
      <c r="DP42" s="41">
        <f t="shared" si="229"/>
        <v>0</v>
      </c>
      <c r="DQ42" s="41">
        <f t="shared" si="229"/>
        <v>4475.2999999999993</v>
      </c>
      <c r="DR42" s="42" t="s">
        <v>71</v>
      </c>
      <c r="DS42" s="32"/>
    </row>
    <row r="43" spans="1:123" ht="124.2">
      <c r="A43" s="43" t="s">
        <v>191</v>
      </c>
      <c r="B43" s="44" t="s">
        <v>129</v>
      </c>
      <c r="C43" s="56" t="s">
        <v>78</v>
      </c>
      <c r="D43" s="46" t="s">
        <v>218</v>
      </c>
      <c r="E43" s="46" t="s">
        <v>219</v>
      </c>
      <c r="F43" s="48"/>
      <c r="G43" s="48"/>
      <c r="H43" s="48"/>
      <c r="I43" s="48"/>
      <c r="J43" s="48"/>
      <c r="K43" s="48"/>
      <c r="L43" s="48"/>
      <c r="M43" s="48"/>
      <c r="N43" s="48"/>
      <c r="O43" s="48"/>
      <c r="P43" s="48"/>
      <c r="Q43" s="48"/>
      <c r="R43" s="48"/>
      <c r="S43" s="48"/>
      <c r="T43" s="48"/>
      <c r="U43" s="48"/>
      <c r="V43" s="48"/>
      <c r="W43" s="48" t="s">
        <v>220</v>
      </c>
      <c r="X43" s="48" t="s">
        <v>217</v>
      </c>
      <c r="Y43" s="48" t="s">
        <v>131</v>
      </c>
      <c r="Z43" s="48"/>
      <c r="AA43" s="48"/>
      <c r="AB43" s="48" t="s">
        <v>131</v>
      </c>
      <c r="AC43" s="48" t="s">
        <v>28</v>
      </c>
      <c r="AD43" s="48" t="s">
        <v>236</v>
      </c>
      <c r="AE43" s="48" t="s">
        <v>235</v>
      </c>
      <c r="AF43" s="82">
        <f t="shared" si="81"/>
        <v>135.30000000000041</v>
      </c>
      <c r="AG43" s="82">
        <f t="shared" si="17"/>
        <v>105.60000000000059</v>
      </c>
      <c r="AH43" s="178">
        <v>0</v>
      </c>
      <c r="AI43" s="178">
        <v>0</v>
      </c>
      <c r="AJ43" s="178">
        <v>0</v>
      </c>
      <c r="AK43" s="178">
        <v>0</v>
      </c>
      <c r="AL43" s="178">
        <v>0</v>
      </c>
      <c r="AM43" s="178">
        <v>0</v>
      </c>
      <c r="AN43" s="178">
        <f>992+4261.6-AN44-AN56</f>
        <v>135.30000000000041</v>
      </c>
      <c r="AO43" s="178">
        <f>990.8+4156.6-AO44-AO56</f>
        <v>105.60000000000059</v>
      </c>
      <c r="AP43" s="49">
        <f t="shared" ref="AP43:AP46" si="230">AQ43+AR43+AS43+AT43</f>
        <v>170.50000000000023</v>
      </c>
      <c r="AQ43" s="49">
        <v>0</v>
      </c>
      <c r="AR43" s="49">
        <v>0</v>
      </c>
      <c r="AS43" s="49">
        <v>0</v>
      </c>
      <c r="AT43" s="178">
        <f>1016+4292.8-AT44-AT56</f>
        <v>170.50000000000023</v>
      </c>
      <c r="AU43" s="49">
        <f t="shared" ref="AU43:AU46" si="231">AV43+AW43+AX43+AY43</f>
        <v>280.90000000000009</v>
      </c>
      <c r="AV43" s="178">
        <v>0</v>
      </c>
      <c r="AW43" s="178">
        <v>0</v>
      </c>
      <c r="AX43" s="178">
        <v>0</v>
      </c>
      <c r="AY43" s="178">
        <f>804+3012.4-AY44-AY56</f>
        <v>280.90000000000009</v>
      </c>
      <c r="AZ43" s="49">
        <f t="shared" ref="AZ43:AZ46" si="232">BA43+BB43+BC43+BD43</f>
        <v>83</v>
      </c>
      <c r="BA43" s="178">
        <v>0</v>
      </c>
      <c r="BB43" s="178">
        <v>0</v>
      </c>
      <c r="BC43" s="178">
        <v>0</v>
      </c>
      <c r="BD43" s="178">
        <f>431+3138-BD44-BD60</f>
        <v>83</v>
      </c>
      <c r="BE43" s="49">
        <f t="shared" si="21"/>
        <v>24.599999999999909</v>
      </c>
      <c r="BF43" s="178">
        <v>0</v>
      </c>
      <c r="BG43" s="178">
        <v>0</v>
      </c>
      <c r="BH43" s="178">
        <v>0</v>
      </c>
      <c r="BI43" s="178">
        <f>431+2840.6-BI44-BI56</f>
        <v>24.599999999999909</v>
      </c>
      <c r="BJ43" s="49">
        <f t="shared" si="82"/>
        <v>135.30000000000041</v>
      </c>
      <c r="BK43" s="49">
        <f t="shared" si="22"/>
        <v>105.60000000000059</v>
      </c>
      <c r="BL43" s="49">
        <f t="shared" si="23"/>
        <v>0</v>
      </c>
      <c r="BM43" s="49">
        <f t="shared" si="24"/>
        <v>0</v>
      </c>
      <c r="BN43" s="49">
        <f t="shared" si="25"/>
        <v>0</v>
      </c>
      <c r="BO43" s="49">
        <f t="shared" si="26"/>
        <v>0</v>
      </c>
      <c r="BP43" s="49">
        <f t="shared" si="27"/>
        <v>0</v>
      </c>
      <c r="BQ43" s="49">
        <f t="shared" si="28"/>
        <v>0</v>
      </c>
      <c r="BR43" s="49">
        <f t="shared" si="29"/>
        <v>135.30000000000041</v>
      </c>
      <c r="BS43" s="49">
        <f t="shared" si="30"/>
        <v>105.60000000000059</v>
      </c>
      <c r="BT43" s="49">
        <f t="shared" si="31"/>
        <v>170.50000000000023</v>
      </c>
      <c r="BU43" s="49">
        <f t="shared" si="32"/>
        <v>0</v>
      </c>
      <c r="BV43" s="49">
        <f t="shared" si="33"/>
        <v>0</v>
      </c>
      <c r="BW43" s="49">
        <f t="shared" si="34"/>
        <v>0</v>
      </c>
      <c r="BX43" s="49">
        <f t="shared" si="35"/>
        <v>170.50000000000023</v>
      </c>
      <c r="BY43" s="49">
        <f t="shared" si="36"/>
        <v>280.90000000000009</v>
      </c>
      <c r="BZ43" s="49">
        <f t="shared" si="37"/>
        <v>0</v>
      </c>
      <c r="CA43" s="49">
        <f t="shared" si="38"/>
        <v>0</v>
      </c>
      <c r="CB43" s="49">
        <f t="shared" si="39"/>
        <v>0</v>
      </c>
      <c r="CC43" s="49">
        <f t="shared" si="40"/>
        <v>280.90000000000009</v>
      </c>
      <c r="CD43" s="49">
        <f t="shared" si="41"/>
        <v>83</v>
      </c>
      <c r="CE43" s="49">
        <f t="shared" si="42"/>
        <v>0</v>
      </c>
      <c r="CF43" s="49">
        <f t="shared" si="43"/>
        <v>0</v>
      </c>
      <c r="CG43" s="49">
        <f t="shared" si="44"/>
        <v>0</v>
      </c>
      <c r="CH43" s="49">
        <f t="shared" si="45"/>
        <v>83</v>
      </c>
      <c r="CI43" s="49">
        <f t="shared" si="46"/>
        <v>24.599999999999909</v>
      </c>
      <c r="CJ43" s="49">
        <f t="shared" si="47"/>
        <v>0</v>
      </c>
      <c r="CK43" s="49">
        <f t="shared" si="48"/>
        <v>0</v>
      </c>
      <c r="CL43" s="49">
        <f t="shared" si="49"/>
        <v>0</v>
      </c>
      <c r="CM43" s="49">
        <f t="shared" si="50"/>
        <v>24.599999999999909</v>
      </c>
      <c r="CN43" s="49">
        <f t="shared" si="51"/>
        <v>105.60000000000059</v>
      </c>
      <c r="CO43" s="49">
        <f t="shared" si="52"/>
        <v>0</v>
      </c>
      <c r="CP43" s="49">
        <f t="shared" si="53"/>
        <v>0</v>
      </c>
      <c r="CQ43" s="49">
        <f t="shared" si="54"/>
        <v>0</v>
      </c>
      <c r="CR43" s="49">
        <f t="shared" si="55"/>
        <v>105.60000000000059</v>
      </c>
      <c r="CS43" s="49">
        <f t="shared" si="56"/>
        <v>170.50000000000023</v>
      </c>
      <c r="CT43" s="49">
        <f t="shared" si="57"/>
        <v>0</v>
      </c>
      <c r="CU43" s="49">
        <f t="shared" si="58"/>
        <v>0</v>
      </c>
      <c r="CV43" s="49">
        <f t="shared" si="59"/>
        <v>0</v>
      </c>
      <c r="CW43" s="49">
        <f t="shared" si="60"/>
        <v>170.50000000000023</v>
      </c>
      <c r="CX43" s="49">
        <f t="shared" si="61"/>
        <v>280.90000000000009</v>
      </c>
      <c r="CY43" s="49">
        <f t="shared" si="62"/>
        <v>0</v>
      </c>
      <c r="CZ43" s="49">
        <f t="shared" si="63"/>
        <v>0</v>
      </c>
      <c r="DA43" s="49">
        <f t="shared" si="64"/>
        <v>0</v>
      </c>
      <c r="DB43" s="49">
        <f t="shared" si="65"/>
        <v>280.90000000000009</v>
      </c>
      <c r="DC43" s="49">
        <f t="shared" si="66"/>
        <v>105.60000000000059</v>
      </c>
      <c r="DD43" s="49">
        <f t="shared" si="67"/>
        <v>0</v>
      </c>
      <c r="DE43" s="49">
        <f t="shared" si="68"/>
        <v>0</v>
      </c>
      <c r="DF43" s="49">
        <f t="shared" si="69"/>
        <v>0</v>
      </c>
      <c r="DG43" s="49">
        <f t="shared" si="70"/>
        <v>105.60000000000059</v>
      </c>
      <c r="DH43" s="49">
        <f t="shared" si="71"/>
        <v>170.50000000000023</v>
      </c>
      <c r="DI43" s="49">
        <f t="shared" si="72"/>
        <v>0</v>
      </c>
      <c r="DJ43" s="49">
        <f t="shared" si="73"/>
        <v>0</v>
      </c>
      <c r="DK43" s="49">
        <f t="shared" si="74"/>
        <v>0</v>
      </c>
      <c r="DL43" s="49">
        <f t="shared" si="75"/>
        <v>170.50000000000023</v>
      </c>
      <c r="DM43" s="49">
        <f t="shared" si="76"/>
        <v>280.90000000000009</v>
      </c>
      <c r="DN43" s="49">
        <f t="shared" si="77"/>
        <v>0</v>
      </c>
      <c r="DO43" s="49">
        <f t="shared" si="78"/>
        <v>0</v>
      </c>
      <c r="DP43" s="49">
        <f t="shared" si="79"/>
        <v>0</v>
      </c>
      <c r="DQ43" s="49">
        <f t="shared" si="80"/>
        <v>280.90000000000009</v>
      </c>
      <c r="DR43" s="50" t="s">
        <v>86</v>
      </c>
      <c r="DS43" s="4"/>
    </row>
    <row r="44" spans="1:123" ht="124.2">
      <c r="A44" s="43" t="s">
        <v>132</v>
      </c>
      <c r="B44" s="44" t="s">
        <v>133</v>
      </c>
      <c r="C44" s="56" t="s">
        <v>78</v>
      </c>
      <c r="D44" s="46" t="s">
        <v>218</v>
      </c>
      <c r="E44" s="46" t="s">
        <v>219</v>
      </c>
      <c r="F44" s="48"/>
      <c r="G44" s="48"/>
      <c r="H44" s="48"/>
      <c r="I44" s="48"/>
      <c r="J44" s="48"/>
      <c r="K44" s="48"/>
      <c r="L44" s="48"/>
      <c r="M44" s="48"/>
      <c r="N44" s="48"/>
      <c r="O44" s="48"/>
      <c r="P44" s="48"/>
      <c r="Q44" s="48"/>
      <c r="R44" s="48"/>
      <c r="S44" s="48"/>
      <c r="T44" s="48"/>
      <c r="U44" s="48"/>
      <c r="V44" s="48"/>
      <c r="W44" s="48" t="s">
        <v>220</v>
      </c>
      <c r="X44" s="48" t="s">
        <v>217</v>
      </c>
      <c r="Y44" s="48" t="s">
        <v>131</v>
      </c>
      <c r="Z44" s="48"/>
      <c r="AA44" s="48"/>
      <c r="AB44" s="48" t="s">
        <v>131</v>
      </c>
      <c r="AC44" s="48" t="s">
        <v>28</v>
      </c>
      <c r="AD44" s="48" t="s">
        <v>234</v>
      </c>
      <c r="AE44" s="48" t="s">
        <v>235</v>
      </c>
      <c r="AF44" s="82">
        <f t="shared" si="81"/>
        <v>4413</v>
      </c>
      <c r="AG44" s="82">
        <f t="shared" si="17"/>
        <v>4336.5</v>
      </c>
      <c r="AH44" s="178">
        <v>0</v>
      </c>
      <c r="AI44" s="178">
        <v>0</v>
      </c>
      <c r="AJ44" s="178">
        <v>0</v>
      </c>
      <c r="AK44" s="178">
        <v>0</v>
      </c>
      <c r="AL44" s="178">
        <v>0</v>
      </c>
      <c r="AM44" s="178">
        <v>0</v>
      </c>
      <c r="AN44" s="178">
        <v>4413</v>
      </c>
      <c r="AO44" s="178">
        <v>4336.5</v>
      </c>
      <c r="AP44" s="49">
        <f t="shared" si="230"/>
        <v>4349</v>
      </c>
      <c r="AQ44" s="49">
        <v>0</v>
      </c>
      <c r="AR44" s="49">
        <v>0</v>
      </c>
      <c r="AS44" s="49">
        <v>0</v>
      </c>
      <c r="AT44" s="178">
        <f>769+245+2583+14+738</f>
        <v>4349</v>
      </c>
      <c r="AU44" s="49">
        <f t="shared" si="231"/>
        <v>3464</v>
      </c>
      <c r="AV44" s="178">
        <v>0</v>
      </c>
      <c r="AW44" s="178">
        <v>0</v>
      </c>
      <c r="AX44" s="178">
        <v>0</v>
      </c>
      <c r="AY44" s="178">
        <f>804+2043+617</f>
        <v>3464</v>
      </c>
      <c r="AZ44" s="49">
        <f t="shared" si="232"/>
        <v>3486</v>
      </c>
      <c r="BA44" s="178">
        <v>0</v>
      </c>
      <c r="BB44" s="178">
        <v>0</v>
      </c>
      <c r="BC44" s="178">
        <v>0</v>
      </c>
      <c r="BD44" s="178">
        <f>431+2347+708</f>
        <v>3486</v>
      </c>
      <c r="BE44" s="49">
        <f t="shared" si="21"/>
        <v>3247</v>
      </c>
      <c r="BF44" s="178">
        <v>0</v>
      </c>
      <c r="BG44" s="178">
        <v>0</v>
      </c>
      <c r="BH44" s="178">
        <v>0</v>
      </c>
      <c r="BI44" s="178">
        <f>2163+653+431</f>
        <v>3247</v>
      </c>
      <c r="BJ44" s="49">
        <f t="shared" si="82"/>
        <v>4413</v>
      </c>
      <c r="BK44" s="49">
        <f t="shared" si="22"/>
        <v>4336.5</v>
      </c>
      <c r="BL44" s="49">
        <f t="shared" si="23"/>
        <v>0</v>
      </c>
      <c r="BM44" s="49">
        <f t="shared" si="24"/>
        <v>0</v>
      </c>
      <c r="BN44" s="49">
        <f t="shared" si="25"/>
        <v>0</v>
      </c>
      <c r="BO44" s="49">
        <f t="shared" si="26"/>
        <v>0</v>
      </c>
      <c r="BP44" s="49">
        <f t="shared" si="27"/>
        <v>0</v>
      </c>
      <c r="BQ44" s="49">
        <f t="shared" si="28"/>
        <v>0</v>
      </c>
      <c r="BR44" s="49">
        <f t="shared" si="29"/>
        <v>4413</v>
      </c>
      <c r="BS44" s="49">
        <f t="shared" si="30"/>
        <v>4336.5</v>
      </c>
      <c r="BT44" s="49">
        <f t="shared" si="31"/>
        <v>4349</v>
      </c>
      <c r="BU44" s="49">
        <f t="shared" si="32"/>
        <v>0</v>
      </c>
      <c r="BV44" s="49">
        <f t="shared" si="33"/>
        <v>0</v>
      </c>
      <c r="BW44" s="49">
        <f t="shared" si="34"/>
        <v>0</v>
      </c>
      <c r="BX44" s="49">
        <f t="shared" si="35"/>
        <v>4349</v>
      </c>
      <c r="BY44" s="49">
        <f t="shared" si="36"/>
        <v>3464</v>
      </c>
      <c r="BZ44" s="49">
        <f t="shared" si="37"/>
        <v>0</v>
      </c>
      <c r="CA44" s="49">
        <f t="shared" si="38"/>
        <v>0</v>
      </c>
      <c r="CB44" s="49">
        <f t="shared" si="39"/>
        <v>0</v>
      </c>
      <c r="CC44" s="49">
        <f t="shared" si="40"/>
        <v>3464</v>
      </c>
      <c r="CD44" s="49">
        <f t="shared" si="41"/>
        <v>3486</v>
      </c>
      <c r="CE44" s="49">
        <f t="shared" si="42"/>
        <v>0</v>
      </c>
      <c r="CF44" s="49">
        <f t="shared" si="43"/>
        <v>0</v>
      </c>
      <c r="CG44" s="49">
        <f t="shared" si="44"/>
        <v>0</v>
      </c>
      <c r="CH44" s="49">
        <f t="shared" si="45"/>
        <v>3486</v>
      </c>
      <c r="CI44" s="49">
        <f t="shared" si="46"/>
        <v>3247</v>
      </c>
      <c r="CJ44" s="49">
        <f t="shared" si="47"/>
        <v>0</v>
      </c>
      <c r="CK44" s="49">
        <f t="shared" si="48"/>
        <v>0</v>
      </c>
      <c r="CL44" s="49">
        <f t="shared" si="49"/>
        <v>0</v>
      </c>
      <c r="CM44" s="49">
        <f t="shared" si="50"/>
        <v>3247</v>
      </c>
      <c r="CN44" s="49">
        <f t="shared" si="51"/>
        <v>4336.5</v>
      </c>
      <c r="CO44" s="49">
        <f t="shared" si="52"/>
        <v>0</v>
      </c>
      <c r="CP44" s="49">
        <f t="shared" si="53"/>
        <v>0</v>
      </c>
      <c r="CQ44" s="49">
        <f t="shared" si="54"/>
        <v>0</v>
      </c>
      <c r="CR44" s="49">
        <f t="shared" si="55"/>
        <v>4336.5</v>
      </c>
      <c r="CS44" s="49">
        <f t="shared" si="56"/>
        <v>4349</v>
      </c>
      <c r="CT44" s="49">
        <f t="shared" si="57"/>
        <v>0</v>
      </c>
      <c r="CU44" s="49">
        <f t="shared" si="58"/>
        <v>0</v>
      </c>
      <c r="CV44" s="49">
        <f t="shared" si="59"/>
        <v>0</v>
      </c>
      <c r="CW44" s="49">
        <f t="shared" si="60"/>
        <v>4349</v>
      </c>
      <c r="CX44" s="49">
        <f t="shared" si="61"/>
        <v>3464</v>
      </c>
      <c r="CY44" s="49">
        <f t="shared" si="62"/>
        <v>0</v>
      </c>
      <c r="CZ44" s="49">
        <f t="shared" si="63"/>
        <v>0</v>
      </c>
      <c r="DA44" s="49">
        <f t="shared" si="64"/>
        <v>0</v>
      </c>
      <c r="DB44" s="49">
        <f t="shared" si="65"/>
        <v>3464</v>
      </c>
      <c r="DC44" s="49">
        <f t="shared" si="66"/>
        <v>4336.5</v>
      </c>
      <c r="DD44" s="49">
        <f t="shared" si="67"/>
        <v>0</v>
      </c>
      <c r="DE44" s="49">
        <f t="shared" si="68"/>
        <v>0</v>
      </c>
      <c r="DF44" s="49">
        <f t="shared" si="69"/>
        <v>0</v>
      </c>
      <c r="DG44" s="49">
        <f t="shared" si="70"/>
        <v>4336.5</v>
      </c>
      <c r="DH44" s="49">
        <f t="shared" si="71"/>
        <v>4349</v>
      </c>
      <c r="DI44" s="49">
        <f t="shared" si="72"/>
        <v>0</v>
      </c>
      <c r="DJ44" s="49">
        <f t="shared" si="73"/>
        <v>0</v>
      </c>
      <c r="DK44" s="49">
        <f t="shared" si="74"/>
        <v>0</v>
      </c>
      <c r="DL44" s="49">
        <f t="shared" si="75"/>
        <v>4349</v>
      </c>
      <c r="DM44" s="49">
        <f t="shared" si="76"/>
        <v>3464</v>
      </c>
      <c r="DN44" s="49">
        <f t="shared" si="77"/>
        <v>0</v>
      </c>
      <c r="DO44" s="49">
        <f t="shared" si="78"/>
        <v>0</v>
      </c>
      <c r="DP44" s="49">
        <f t="shared" si="79"/>
        <v>0</v>
      </c>
      <c r="DQ44" s="49">
        <f t="shared" si="80"/>
        <v>3464</v>
      </c>
      <c r="DR44" s="50" t="s">
        <v>86</v>
      </c>
      <c r="DS44" s="4"/>
    </row>
    <row r="45" spans="1:123" ht="96.6">
      <c r="A45" s="43" t="s">
        <v>134</v>
      </c>
      <c r="B45" s="44" t="s">
        <v>135</v>
      </c>
      <c r="C45" s="56" t="s">
        <v>78</v>
      </c>
      <c r="D45" s="48" t="s">
        <v>221</v>
      </c>
      <c r="E45" s="46" t="s">
        <v>219</v>
      </c>
      <c r="F45" s="48"/>
      <c r="G45" s="48"/>
      <c r="H45" s="48"/>
      <c r="I45" s="48"/>
      <c r="J45" s="48"/>
      <c r="K45" s="48"/>
      <c r="L45" s="48"/>
      <c r="M45" s="48"/>
      <c r="N45" s="48"/>
      <c r="O45" s="48"/>
      <c r="P45" s="48"/>
      <c r="Q45" s="48"/>
      <c r="R45" s="48"/>
      <c r="S45" s="48"/>
      <c r="T45" s="48"/>
      <c r="U45" s="48"/>
      <c r="V45" s="48"/>
      <c r="W45" s="48"/>
      <c r="X45" s="48"/>
      <c r="Y45" s="48"/>
      <c r="Z45" s="48"/>
      <c r="AA45" s="48"/>
      <c r="AB45" s="48"/>
      <c r="AC45" s="48" t="s">
        <v>136</v>
      </c>
      <c r="AD45" s="48" t="s">
        <v>137</v>
      </c>
      <c r="AE45" s="48" t="s">
        <v>85</v>
      </c>
      <c r="AF45" s="82">
        <f t="shared" si="81"/>
        <v>9</v>
      </c>
      <c r="AG45" s="82">
        <f>AI45+AK45+AM45+AO45</f>
        <v>0</v>
      </c>
      <c r="AH45" s="178">
        <v>0</v>
      </c>
      <c r="AI45" s="178">
        <v>0</v>
      </c>
      <c r="AJ45" s="178">
        <v>0</v>
      </c>
      <c r="AK45" s="178">
        <v>0</v>
      </c>
      <c r="AL45" s="178">
        <v>0</v>
      </c>
      <c r="AM45" s="178">
        <v>0</v>
      </c>
      <c r="AN45" s="178">
        <v>9</v>
      </c>
      <c r="AO45" s="178">
        <v>0</v>
      </c>
      <c r="AP45" s="49">
        <f t="shared" si="230"/>
        <v>5.2</v>
      </c>
      <c r="AQ45" s="49">
        <v>0</v>
      </c>
      <c r="AR45" s="49">
        <v>0</v>
      </c>
      <c r="AS45" s="49">
        <v>0</v>
      </c>
      <c r="AT45" s="178">
        <v>5.2</v>
      </c>
      <c r="AU45" s="49">
        <f t="shared" si="231"/>
        <v>8.4</v>
      </c>
      <c r="AV45" s="178">
        <v>0</v>
      </c>
      <c r="AW45" s="178">
        <v>0</v>
      </c>
      <c r="AX45" s="178">
        <v>0</v>
      </c>
      <c r="AY45" s="178">
        <v>8.4</v>
      </c>
      <c r="AZ45" s="49">
        <f t="shared" si="232"/>
        <v>8.4</v>
      </c>
      <c r="BA45" s="178">
        <v>0</v>
      </c>
      <c r="BB45" s="178">
        <v>0</v>
      </c>
      <c r="BC45" s="178">
        <v>0</v>
      </c>
      <c r="BD45" s="178">
        <v>8.4</v>
      </c>
      <c r="BE45" s="49">
        <f t="shared" si="21"/>
        <v>8.4</v>
      </c>
      <c r="BF45" s="178">
        <v>0</v>
      </c>
      <c r="BG45" s="178">
        <v>0</v>
      </c>
      <c r="BH45" s="178">
        <v>0</v>
      </c>
      <c r="BI45" s="178">
        <v>8.4</v>
      </c>
      <c r="BJ45" s="49">
        <f t="shared" si="82"/>
        <v>9</v>
      </c>
      <c r="BK45" s="49">
        <f t="shared" si="22"/>
        <v>0</v>
      </c>
      <c r="BL45" s="49">
        <f t="shared" si="23"/>
        <v>0</v>
      </c>
      <c r="BM45" s="49">
        <f t="shared" si="24"/>
        <v>0</v>
      </c>
      <c r="BN45" s="49">
        <f t="shared" si="25"/>
        <v>0</v>
      </c>
      <c r="BO45" s="49">
        <f t="shared" si="26"/>
        <v>0</v>
      </c>
      <c r="BP45" s="49">
        <f t="shared" si="27"/>
        <v>0</v>
      </c>
      <c r="BQ45" s="49">
        <f t="shared" si="28"/>
        <v>0</v>
      </c>
      <c r="BR45" s="49">
        <f t="shared" si="29"/>
        <v>9</v>
      </c>
      <c r="BS45" s="49">
        <f t="shared" si="30"/>
        <v>0</v>
      </c>
      <c r="BT45" s="49">
        <f t="shared" si="31"/>
        <v>5.2</v>
      </c>
      <c r="BU45" s="49">
        <f t="shared" si="32"/>
        <v>0</v>
      </c>
      <c r="BV45" s="49">
        <f t="shared" si="33"/>
        <v>0</v>
      </c>
      <c r="BW45" s="49">
        <f t="shared" si="34"/>
        <v>0</v>
      </c>
      <c r="BX45" s="49">
        <f t="shared" si="35"/>
        <v>5.2</v>
      </c>
      <c r="BY45" s="49">
        <f t="shared" si="36"/>
        <v>8.4</v>
      </c>
      <c r="BZ45" s="49">
        <f t="shared" si="37"/>
        <v>0</v>
      </c>
      <c r="CA45" s="49">
        <f t="shared" si="38"/>
        <v>0</v>
      </c>
      <c r="CB45" s="49">
        <f t="shared" si="39"/>
        <v>0</v>
      </c>
      <c r="CC45" s="49">
        <f t="shared" si="40"/>
        <v>8.4</v>
      </c>
      <c r="CD45" s="49">
        <f t="shared" si="41"/>
        <v>8.4</v>
      </c>
      <c r="CE45" s="49">
        <f t="shared" si="42"/>
        <v>0</v>
      </c>
      <c r="CF45" s="49">
        <f t="shared" si="43"/>
        <v>0</v>
      </c>
      <c r="CG45" s="49">
        <f t="shared" si="44"/>
        <v>0</v>
      </c>
      <c r="CH45" s="49">
        <f t="shared" si="45"/>
        <v>8.4</v>
      </c>
      <c r="CI45" s="49">
        <f t="shared" si="46"/>
        <v>8.4</v>
      </c>
      <c r="CJ45" s="49">
        <f t="shared" si="47"/>
        <v>0</v>
      </c>
      <c r="CK45" s="49">
        <f t="shared" si="48"/>
        <v>0</v>
      </c>
      <c r="CL45" s="49">
        <f t="shared" si="49"/>
        <v>0</v>
      </c>
      <c r="CM45" s="49">
        <f t="shared" si="50"/>
        <v>8.4</v>
      </c>
      <c r="CN45" s="49">
        <f t="shared" si="51"/>
        <v>0</v>
      </c>
      <c r="CO45" s="49">
        <f t="shared" si="52"/>
        <v>0</v>
      </c>
      <c r="CP45" s="49">
        <f t="shared" si="53"/>
        <v>0</v>
      </c>
      <c r="CQ45" s="49">
        <f t="shared" si="54"/>
        <v>0</v>
      </c>
      <c r="CR45" s="49">
        <f t="shared" si="55"/>
        <v>0</v>
      </c>
      <c r="CS45" s="49">
        <f t="shared" si="56"/>
        <v>5.2</v>
      </c>
      <c r="CT45" s="49">
        <f t="shared" si="57"/>
        <v>0</v>
      </c>
      <c r="CU45" s="49">
        <f t="shared" si="58"/>
        <v>0</v>
      </c>
      <c r="CV45" s="49">
        <f t="shared" si="59"/>
        <v>0</v>
      </c>
      <c r="CW45" s="49">
        <f t="shared" si="60"/>
        <v>5.2</v>
      </c>
      <c r="CX45" s="49">
        <f t="shared" si="61"/>
        <v>8.4</v>
      </c>
      <c r="CY45" s="49">
        <f t="shared" si="62"/>
        <v>0</v>
      </c>
      <c r="CZ45" s="49">
        <f t="shared" si="63"/>
        <v>0</v>
      </c>
      <c r="DA45" s="49">
        <f t="shared" si="64"/>
        <v>0</v>
      </c>
      <c r="DB45" s="49">
        <f t="shared" si="65"/>
        <v>8.4</v>
      </c>
      <c r="DC45" s="49">
        <f t="shared" si="66"/>
        <v>0</v>
      </c>
      <c r="DD45" s="49">
        <f t="shared" si="67"/>
        <v>0</v>
      </c>
      <c r="DE45" s="49">
        <f t="shared" si="68"/>
        <v>0</v>
      </c>
      <c r="DF45" s="49">
        <f t="shared" si="69"/>
        <v>0</v>
      </c>
      <c r="DG45" s="49">
        <f t="shared" si="70"/>
        <v>0</v>
      </c>
      <c r="DH45" s="49">
        <f t="shared" si="71"/>
        <v>5.2</v>
      </c>
      <c r="DI45" s="49">
        <f t="shared" si="72"/>
        <v>0</v>
      </c>
      <c r="DJ45" s="49">
        <f t="shared" si="73"/>
        <v>0</v>
      </c>
      <c r="DK45" s="49">
        <f t="shared" si="74"/>
        <v>0</v>
      </c>
      <c r="DL45" s="49">
        <f t="shared" si="75"/>
        <v>5.2</v>
      </c>
      <c r="DM45" s="49">
        <f t="shared" si="76"/>
        <v>8.4</v>
      </c>
      <c r="DN45" s="49">
        <f t="shared" si="77"/>
        <v>0</v>
      </c>
      <c r="DO45" s="49">
        <f t="shared" si="78"/>
        <v>0</v>
      </c>
      <c r="DP45" s="49">
        <f t="shared" si="79"/>
        <v>0</v>
      </c>
      <c r="DQ45" s="49">
        <f t="shared" si="80"/>
        <v>8.4</v>
      </c>
      <c r="DR45" s="50" t="s">
        <v>98</v>
      </c>
      <c r="DS45" s="4"/>
    </row>
    <row r="46" spans="1:123" ht="82.8" customHeight="1">
      <c r="A46" s="43" t="s">
        <v>138</v>
      </c>
      <c r="B46" s="44" t="s">
        <v>139</v>
      </c>
      <c r="C46" s="56" t="s">
        <v>140</v>
      </c>
      <c r="D46" s="46" t="s">
        <v>222</v>
      </c>
      <c r="E46" s="46" t="s">
        <v>219</v>
      </c>
      <c r="F46" s="48"/>
      <c r="G46" s="48"/>
      <c r="H46" s="48"/>
      <c r="I46" s="48"/>
      <c r="J46" s="48"/>
      <c r="K46" s="48"/>
      <c r="L46" s="48"/>
      <c r="M46" s="48"/>
      <c r="N46" s="48"/>
      <c r="O46" s="48"/>
      <c r="P46" s="48"/>
      <c r="Q46" s="48"/>
      <c r="R46" s="48"/>
      <c r="S46" s="48"/>
      <c r="T46" s="48"/>
      <c r="U46" s="48"/>
      <c r="V46" s="48"/>
      <c r="W46" s="48" t="s">
        <v>141</v>
      </c>
      <c r="X46" s="48" t="s">
        <v>217</v>
      </c>
      <c r="Y46" s="48" t="s">
        <v>223</v>
      </c>
      <c r="Z46" s="48"/>
      <c r="AA46" s="48"/>
      <c r="AB46" s="48"/>
      <c r="AC46" s="48" t="s">
        <v>142</v>
      </c>
      <c r="AD46" s="48" t="s">
        <v>85</v>
      </c>
      <c r="AE46" s="48" t="s">
        <v>143</v>
      </c>
      <c r="AF46" s="82">
        <f t="shared" si="81"/>
        <v>0</v>
      </c>
      <c r="AG46" s="82">
        <f t="shared" si="17"/>
        <v>0</v>
      </c>
      <c r="AH46" s="178">
        <v>0</v>
      </c>
      <c r="AI46" s="178">
        <v>0</v>
      </c>
      <c r="AJ46" s="178">
        <v>0</v>
      </c>
      <c r="AK46" s="178">
        <v>0</v>
      </c>
      <c r="AL46" s="178">
        <v>0</v>
      </c>
      <c r="AM46" s="178">
        <v>0</v>
      </c>
      <c r="AN46" s="178">
        <v>0</v>
      </c>
      <c r="AO46" s="178">
        <v>0</v>
      </c>
      <c r="AP46" s="49">
        <f t="shared" si="230"/>
        <v>0</v>
      </c>
      <c r="AQ46" s="178">
        <v>0</v>
      </c>
      <c r="AR46" s="178">
        <v>0</v>
      </c>
      <c r="AS46" s="178">
        <v>0</v>
      </c>
      <c r="AT46" s="178">
        <v>0</v>
      </c>
      <c r="AU46" s="49">
        <f t="shared" si="231"/>
        <v>722</v>
      </c>
      <c r="AV46" s="178">
        <v>0</v>
      </c>
      <c r="AW46" s="178">
        <v>0</v>
      </c>
      <c r="AX46" s="178">
        <v>0</v>
      </c>
      <c r="AY46" s="178">
        <v>722</v>
      </c>
      <c r="AZ46" s="49">
        <f t="shared" si="232"/>
        <v>0</v>
      </c>
      <c r="BA46" s="178">
        <v>0</v>
      </c>
      <c r="BB46" s="178">
        <v>0</v>
      </c>
      <c r="BC46" s="178">
        <v>0</v>
      </c>
      <c r="BD46" s="178">
        <v>0</v>
      </c>
      <c r="BE46" s="49">
        <f t="shared" si="21"/>
        <v>0</v>
      </c>
      <c r="BF46" s="178">
        <v>0</v>
      </c>
      <c r="BG46" s="178">
        <v>0</v>
      </c>
      <c r="BH46" s="178">
        <v>0</v>
      </c>
      <c r="BI46" s="178">
        <v>0</v>
      </c>
      <c r="BJ46" s="49">
        <f t="shared" si="82"/>
        <v>0</v>
      </c>
      <c r="BK46" s="49">
        <f t="shared" si="22"/>
        <v>0</v>
      </c>
      <c r="BL46" s="49">
        <f t="shared" si="23"/>
        <v>0</v>
      </c>
      <c r="BM46" s="49">
        <f t="shared" si="24"/>
        <v>0</v>
      </c>
      <c r="BN46" s="49">
        <f t="shared" si="25"/>
        <v>0</v>
      </c>
      <c r="BO46" s="49">
        <f t="shared" si="26"/>
        <v>0</v>
      </c>
      <c r="BP46" s="49">
        <f t="shared" si="27"/>
        <v>0</v>
      </c>
      <c r="BQ46" s="49">
        <f t="shared" si="28"/>
        <v>0</v>
      </c>
      <c r="BR46" s="49">
        <f t="shared" si="29"/>
        <v>0</v>
      </c>
      <c r="BS46" s="49">
        <f t="shared" si="30"/>
        <v>0</v>
      </c>
      <c r="BT46" s="49">
        <f t="shared" si="31"/>
        <v>0</v>
      </c>
      <c r="BU46" s="49">
        <f t="shared" si="32"/>
        <v>0</v>
      </c>
      <c r="BV46" s="49">
        <f t="shared" si="33"/>
        <v>0</v>
      </c>
      <c r="BW46" s="49">
        <f t="shared" si="34"/>
        <v>0</v>
      </c>
      <c r="BX46" s="49">
        <f t="shared" si="35"/>
        <v>0</v>
      </c>
      <c r="BY46" s="49">
        <f t="shared" si="36"/>
        <v>722</v>
      </c>
      <c r="BZ46" s="49">
        <f t="shared" si="37"/>
        <v>0</v>
      </c>
      <c r="CA46" s="49">
        <f t="shared" si="38"/>
        <v>0</v>
      </c>
      <c r="CB46" s="49">
        <f t="shared" si="39"/>
        <v>0</v>
      </c>
      <c r="CC46" s="49">
        <f t="shared" si="40"/>
        <v>722</v>
      </c>
      <c r="CD46" s="49">
        <f t="shared" si="41"/>
        <v>0</v>
      </c>
      <c r="CE46" s="49">
        <f t="shared" si="42"/>
        <v>0</v>
      </c>
      <c r="CF46" s="49">
        <f t="shared" si="43"/>
        <v>0</v>
      </c>
      <c r="CG46" s="49">
        <f t="shared" si="44"/>
        <v>0</v>
      </c>
      <c r="CH46" s="49">
        <f t="shared" si="45"/>
        <v>0</v>
      </c>
      <c r="CI46" s="49">
        <f t="shared" si="46"/>
        <v>0</v>
      </c>
      <c r="CJ46" s="49">
        <f t="shared" si="47"/>
        <v>0</v>
      </c>
      <c r="CK46" s="49">
        <f t="shared" si="48"/>
        <v>0</v>
      </c>
      <c r="CL46" s="49">
        <f t="shared" si="49"/>
        <v>0</v>
      </c>
      <c r="CM46" s="49">
        <f t="shared" si="50"/>
        <v>0</v>
      </c>
      <c r="CN46" s="49">
        <f t="shared" si="51"/>
        <v>0</v>
      </c>
      <c r="CO46" s="49">
        <f t="shared" si="52"/>
        <v>0</v>
      </c>
      <c r="CP46" s="49">
        <f t="shared" si="53"/>
        <v>0</v>
      </c>
      <c r="CQ46" s="49">
        <f t="shared" si="54"/>
        <v>0</v>
      </c>
      <c r="CR46" s="49">
        <f t="shared" si="55"/>
        <v>0</v>
      </c>
      <c r="CS46" s="49">
        <f t="shared" si="56"/>
        <v>0</v>
      </c>
      <c r="CT46" s="49">
        <f t="shared" si="57"/>
        <v>0</v>
      </c>
      <c r="CU46" s="49">
        <f t="shared" si="58"/>
        <v>0</v>
      </c>
      <c r="CV46" s="49">
        <f t="shared" si="59"/>
        <v>0</v>
      </c>
      <c r="CW46" s="49">
        <f t="shared" si="60"/>
        <v>0</v>
      </c>
      <c r="CX46" s="49">
        <f t="shared" si="61"/>
        <v>722</v>
      </c>
      <c r="CY46" s="49">
        <f t="shared" si="62"/>
        <v>0</v>
      </c>
      <c r="CZ46" s="49">
        <f t="shared" si="63"/>
        <v>0</v>
      </c>
      <c r="DA46" s="49">
        <f t="shared" si="64"/>
        <v>0</v>
      </c>
      <c r="DB46" s="49">
        <f t="shared" si="65"/>
        <v>722</v>
      </c>
      <c r="DC46" s="49">
        <f t="shared" si="66"/>
        <v>0</v>
      </c>
      <c r="DD46" s="49">
        <f t="shared" si="67"/>
        <v>0</v>
      </c>
      <c r="DE46" s="49">
        <f t="shared" si="68"/>
        <v>0</v>
      </c>
      <c r="DF46" s="49">
        <f t="shared" si="69"/>
        <v>0</v>
      </c>
      <c r="DG46" s="49">
        <f t="shared" si="70"/>
        <v>0</v>
      </c>
      <c r="DH46" s="49">
        <f t="shared" si="71"/>
        <v>0</v>
      </c>
      <c r="DI46" s="49">
        <f t="shared" si="72"/>
        <v>0</v>
      </c>
      <c r="DJ46" s="49">
        <f t="shared" si="73"/>
        <v>0</v>
      </c>
      <c r="DK46" s="49">
        <f t="shared" si="74"/>
        <v>0</v>
      </c>
      <c r="DL46" s="49">
        <f t="shared" si="75"/>
        <v>0</v>
      </c>
      <c r="DM46" s="49">
        <f t="shared" si="76"/>
        <v>722</v>
      </c>
      <c r="DN46" s="49">
        <f t="shared" si="77"/>
        <v>0</v>
      </c>
      <c r="DO46" s="49">
        <f t="shared" si="78"/>
        <v>0</v>
      </c>
      <c r="DP46" s="49">
        <f t="shared" si="79"/>
        <v>0</v>
      </c>
      <c r="DQ46" s="49">
        <f t="shared" si="80"/>
        <v>722</v>
      </c>
      <c r="DR46" s="50" t="s">
        <v>110</v>
      </c>
      <c r="DS46" s="4"/>
    </row>
    <row r="47" spans="1:123" s="33" customFormat="1" ht="110.4">
      <c r="A47" s="38" t="s">
        <v>144</v>
      </c>
      <c r="B47" s="39" t="s">
        <v>145</v>
      </c>
      <c r="C47" s="40" t="s">
        <v>69</v>
      </c>
      <c r="D47" s="40" t="s">
        <v>69</v>
      </c>
      <c r="E47" s="40" t="s">
        <v>69</v>
      </c>
      <c r="F47" s="40" t="s">
        <v>69</v>
      </c>
      <c r="G47" s="40" t="s">
        <v>69</v>
      </c>
      <c r="H47" s="40" t="s">
        <v>69</v>
      </c>
      <c r="I47" s="40" t="s">
        <v>69</v>
      </c>
      <c r="J47" s="40" t="s">
        <v>69</v>
      </c>
      <c r="K47" s="40" t="s">
        <v>69</v>
      </c>
      <c r="L47" s="40" t="s">
        <v>69</v>
      </c>
      <c r="M47" s="40" t="s">
        <v>69</v>
      </c>
      <c r="N47" s="40" t="s">
        <v>69</v>
      </c>
      <c r="O47" s="40" t="s">
        <v>69</v>
      </c>
      <c r="P47" s="40" t="s">
        <v>69</v>
      </c>
      <c r="Q47" s="40" t="s">
        <v>69</v>
      </c>
      <c r="R47" s="40" t="s">
        <v>69</v>
      </c>
      <c r="S47" s="40" t="s">
        <v>69</v>
      </c>
      <c r="T47" s="40" t="s">
        <v>69</v>
      </c>
      <c r="U47" s="40" t="s">
        <v>69</v>
      </c>
      <c r="V47" s="40" t="s">
        <v>69</v>
      </c>
      <c r="W47" s="40" t="s">
        <v>69</v>
      </c>
      <c r="X47" s="40" t="s">
        <v>69</v>
      </c>
      <c r="Y47" s="40" t="s">
        <v>69</v>
      </c>
      <c r="Z47" s="40" t="s">
        <v>69</v>
      </c>
      <c r="AA47" s="40" t="s">
        <v>69</v>
      </c>
      <c r="AB47" s="40" t="s">
        <v>69</v>
      </c>
      <c r="AC47" s="40" t="s">
        <v>69</v>
      </c>
      <c r="AD47" s="40" t="s">
        <v>69</v>
      </c>
      <c r="AE47" s="40" t="s">
        <v>69</v>
      </c>
      <c r="AF47" s="81">
        <f>AF48</f>
        <v>0</v>
      </c>
      <c r="AG47" s="81">
        <f t="shared" ref="AG47:CR47" si="233">AG48</f>
        <v>0</v>
      </c>
      <c r="AH47" s="41">
        <f t="shared" si="233"/>
        <v>0</v>
      </c>
      <c r="AI47" s="41">
        <f t="shared" si="233"/>
        <v>0</v>
      </c>
      <c r="AJ47" s="41">
        <f t="shared" si="233"/>
        <v>0</v>
      </c>
      <c r="AK47" s="41">
        <f t="shared" si="233"/>
        <v>0</v>
      </c>
      <c r="AL47" s="41">
        <f t="shared" si="233"/>
        <v>0</v>
      </c>
      <c r="AM47" s="41">
        <f t="shared" si="233"/>
        <v>0</v>
      </c>
      <c r="AN47" s="41">
        <f t="shared" si="233"/>
        <v>0</v>
      </c>
      <c r="AO47" s="41">
        <f t="shared" si="233"/>
        <v>0</v>
      </c>
      <c r="AP47" s="41">
        <f t="shared" si="233"/>
        <v>0</v>
      </c>
      <c r="AQ47" s="41">
        <f t="shared" si="233"/>
        <v>0</v>
      </c>
      <c r="AR47" s="41">
        <f t="shared" si="233"/>
        <v>0</v>
      </c>
      <c r="AS47" s="41">
        <f t="shared" si="233"/>
        <v>0</v>
      </c>
      <c r="AT47" s="41">
        <f t="shared" si="233"/>
        <v>0</v>
      </c>
      <c r="AU47" s="41">
        <f t="shared" si="233"/>
        <v>0</v>
      </c>
      <c r="AV47" s="41">
        <f t="shared" si="233"/>
        <v>0</v>
      </c>
      <c r="AW47" s="41">
        <f t="shared" si="233"/>
        <v>0</v>
      </c>
      <c r="AX47" s="41">
        <f t="shared" si="233"/>
        <v>0</v>
      </c>
      <c r="AY47" s="41">
        <f t="shared" si="233"/>
        <v>0</v>
      </c>
      <c r="AZ47" s="41">
        <f t="shared" si="233"/>
        <v>0</v>
      </c>
      <c r="BA47" s="41">
        <f t="shared" si="233"/>
        <v>0</v>
      </c>
      <c r="BB47" s="41">
        <f t="shared" si="233"/>
        <v>0</v>
      </c>
      <c r="BC47" s="41">
        <f t="shared" si="233"/>
        <v>0</v>
      </c>
      <c r="BD47" s="41">
        <f t="shared" si="233"/>
        <v>0</v>
      </c>
      <c r="BE47" s="41">
        <f t="shared" si="233"/>
        <v>0</v>
      </c>
      <c r="BF47" s="41">
        <f t="shared" si="233"/>
        <v>0</v>
      </c>
      <c r="BG47" s="41">
        <f t="shared" si="233"/>
        <v>0</v>
      </c>
      <c r="BH47" s="41">
        <f t="shared" si="233"/>
        <v>0</v>
      </c>
      <c r="BI47" s="41">
        <f t="shared" si="233"/>
        <v>0</v>
      </c>
      <c r="BJ47" s="41">
        <f t="shared" si="233"/>
        <v>0</v>
      </c>
      <c r="BK47" s="41">
        <f t="shared" si="233"/>
        <v>0</v>
      </c>
      <c r="BL47" s="41">
        <f t="shared" si="233"/>
        <v>0</v>
      </c>
      <c r="BM47" s="41">
        <f t="shared" si="233"/>
        <v>0</v>
      </c>
      <c r="BN47" s="41">
        <f t="shared" si="233"/>
        <v>0</v>
      </c>
      <c r="BO47" s="41">
        <f t="shared" si="233"/>
        <v>0</v>
      </c>
      <c r="BP47" s="41">
        <f t="shared" si="233"/>
        <v>0</v>
      </c>
      <c r="BQ47" s="41">
        <f t="shared" si="233"/>
        <v>0</v>
      </c>
      <c r="BR47" s="41">
        <f t="shared" si="233"/>
        <v>0</v>
      </c>
      <c r="BS47" s="41">
        <f t="shared" si="233"/>
        <v>0</v>
      </c>
      <c r="BT47" s="41">
        <f t="shared" si="233"/>
        <v>0</v>
      </c>
      <c r="BU47" s="41">
        <f t="shared" si="233"/>
        <v>0</v>
      </c>
      <c r="BV47" s="41">
        <f t="shared" si="233"/>
        <v>0</v>
      </c>
      <c r="BW47" s="41">
        <f t="shared" si="233"/>
        <v>0</v>
      </c>
      <c r="BX47" s="41">
        <f t="shared" si="233"/>
        <v>0</v>
      </c>
      <c r="BY47" s="41">
        <f t="shared" si="233"/>
        <v>0</v>
      </c>
      <c r="BZ47" s="41">
        <f t="shared" si="233"/>
        <v>0</v>
      </c>
      <c r="CA47" s="41">
        <f t="shared" si="233"/>
        <v>0</v>
      </c>
      <c r="CB47" s="41">
        <f t="shared" si="233"/>
        <v>0</v>
      </c>
      <c r="CC47" s="41">
        <f t="shared" si="233"/>
        <v>0</v>
      </c>
      <c r="CD47" s="41">
        <f t="shared" si="233"/>
        <v>0</v>
      </c>
      <c r="CE47" s="41">
        <f t="shared" si="233"/>
        <v>0</v>
      </c>
      <c r="CF47" s="41">
        <f t="shared" si="233"/>
        <v>0</v>
      </c>
      <c r="CG47" s="41">
        <f t="shared" si="233"/>
        <v>0</v>
      </c>
      <c r="CH47" s="41">
        <f t="shared" si="233"/>
        <v>0</v>
      </c>
      <c r="CI47" s="41">
        <f t="shared" si="233"/>
        <v>0</v>
      </c>
      <c r="CJ47" s="41">
        <f t="shared" si="233"/>
        <v>0</v>
      </c>
      <c r="CK47" s="41">
        <f t="shared" si="233"/>
        <v>0</v>
      </c>
      <c r="CL47" s="41">
        <f t="shared" si="233"/>
        <v>0</v>
      </c>
      <c r="CM47" s="41">
        <f t="shared" si="233"/>
        <v>0</v>
      </c>
      <c r="CN47" s="41">
        <f t="shared" si="233"/>
        <v>0</v>
      </c>
      <c r="CO47" s="41">
        <f t="shared" si="233"/>
        <v>0</v>
      </c>
      <c r="CP47" s="41">
        <f t="shared" si="233"/>
        <v>0</v>
      </c>
      <c r="CQ47" s="41">
        <f t="shared" si="233"/>
        <v>0</v>
      </c>
      <c r="CR47" s="41">
        <f t="shared" si="233"/>
        <v>0</v>
      </c>
      <c r="CS47" s="41">
        <f t="shared" ref="CS47:DQ47" si="234">CS48</f>
        <v>0</v>
      </c>
      <c r="CT47" s="41">
        <f t="shared" si="234"/>
        <v>0</v>
      </c>
      <c r="CU47" s="41">
        <f t="shared" si="234"/>
        <v>0</v>
      </c>
      <c r="CV47" s="41">
        <f t="shared" si="234"/>
        <v>0</v>
      </c>
      <c r="CW47" s="41">
        <f t="shared" si="234"/>
        <v>0</v>
      </c>
      <c r="CX47" s="41">
        <f t="shared" si="234"/>
        <v>0</v>
      </c>
      <c r="CY47" s="41">
        <f t="shared" si="234"/>
        <v>0</v>
      </c>
      <c r="CZ47" s="41">
        <f t="shared" si="234"/>
        <v>0</v>
      </c>
      <c r="DA47" s="41">
        <f t="shared" si="234"/>
        <v>0</v>
      </c>
      <c r="DB47" s="41">
        <f t="shared" si="234"/>
        <v>0</v>
      </c>
      <c r="DC47" s="41">
        <f t="shared" si="234"/>
        <v>0</v>
      </c>
      <c r="DD47" s="41">
        <f t="shared" si="234"/>
        <v>0</v>
      </c>
      <c r="DE47" s="41">
        <f t="shared" si="234"/>
        <v>0</v>
      </c>
      <c r="DF47" s="41">
        <f t="shared" si="234"/>
        <v>0</v>
      </c>
      <c r="DG47" s="41">
        <f t="shared" si="234"/>
        <v>0</v>
      </c>
      <c r="DH47" s="41">
        <f t="shared" si="234"/>
        <v>0</v>
      </c>
      <c r="DI47" s="41">
        <f t="shared" si="234"/>
        <v>0</v>
      </c>
      <c r="DJ47" s="41">
        <f t="shared" si="234"/>
        <v>0</v>
      </c>
      <c r="DK47" s="41">
        <f t="shared" si="234"/>
        <v>0</v>
      </c>
      <c r="DL47" s="41">
        <f t="shared" si="234"/>
        <v>0</v>
      </c>
      <c r="DM47" s="41">
        <f t="shared" si="234"/>
        <v>0</v>
      </c>
      <c r="DN47" s="41">
        <f t="shared" si="234"/>
        <v>0</v>
      </c>
      <c r="DO47" s="41">
        <f t="shared" si="234"/>
        <v>0</v>
      </c>
      <c r="DP47" s="41">
        <f t="shared" si="234"/>
        <v>0</v>
      </c>
      <c r="DQ47" s="41">
        <f t="shared" si="234"/>
        <v>0</v>
      </c>
      <c r="DR47" s="42" t="s">
        <v>71</v>
      </c>
      <c r="DS47" s="32"/>
    </row>
    <row r="48" spans="1:123" s="33" customFormat="1" ht="82.8">
      <c r="A48" s="38" t="s">
        <v>146</v>
      </c>
      <c r="B48" s="39" t="s">
        <v>147</v>
      </c>
      <c r="C48" s="40" t="s">
        <v>69</v>
      </c>
      <c r="D48" s="40" t="s">
        <v>69</v>
      </c>
      <c r="E48" s="40" t="s">
        <v>69</v>
      </c>
      <c r="F48" s="40" t="s">
        <v>69</v>
      </c>
      <c r="G48" s="40" t="s">
        <v>69</v>
      </c>
      <c r="H48" s="40" t="s">
        <v>69</v>
      </c>
      <c r="I48" s="40" t="s">
        <v>69</v>
      </c>
      <c r="J48" s="40" t="s">
        <v>69</v>
      </c>
      <c r="K48" s="40" t="s">
        <v>69</v>
      </c>
      <c r="L48" s="40" t="s">
        <v>69</v>
      </c>
      <c r="M48" s="40" t="s">
        <v>69</v>
      </c>
      <c r="N48" s="40" t="s">
        <v>69</v>
      </c>
      <c r="O48" s="40" t="s">
        <v>69</v>
      </c>
      <c r="P48" s="40" t="s">
        <v>69</v>
      </c>
      <c r="Q48" s="40" t="s">
        <v>69</v>
      </c>
      <c r="R48" s="40" t="s">
        <v>69</v>
      </c>
      <c r="S48" s="40" t="s">
        <v>69</v>
      </c>
      <c r="T48" s="40" t="s">
        <v>69</v>
      </c>
      <c r="U48" s="40" t="s">
        <v>69</v>
      </c>
      <c r="V48" s="40" t="s">
        <v>69</v>
      </c>
      <c r="W48" s="40" t="s">
        <v>69</v>
      </c>
      <c r="X48" s="40" t="s">
        <v>69</v>
      </c>
      <c r="Y48" s="40" t="s">
        <v>69</v>
      </c>
      <c r="Z48" s="40" t="s">
        <v>69</v>
      </c>
      <c r="AA48" s="40" t="s">
        <v>69</v>
      </c>
      <c r="AB48" s="40" t="s">
        <v>69</v>
      </c>
      <c r="AC48" s="40" t="s">
        <v>69</v>
      </c>
      <c r="AD48" s="40" t="s">
        <v>69</v>
      </c>
      <c r="AE48" s="40" t="s">
        <v>69</v>
      </c>
      <c r="AF48" s="81">
        <f>AF50+AF49</f>
        <v>0</v>
      </c>
      <c r="AG48" s="81">
        <f t="shared" ref="AG48:CR48" si="235">AG50+AG49</f>
        <v>0</v>
      </c>
      <c r="AH48" s="41">
        <f t="shared" ref="AH48" si="236">AH50+AH49</f>
        <v>0</v>
      </c>
      <c r="AI48" s="41">
        <f t="shared" si="235"/>
        <v>0</v>
      </c>
      <c r="AJ48" s="41">
        <f t="shared" ref="AJ48" si="237">AJ50+AJ49</f>
        <v>0</v>
      </c>
      <c r="AK48" s="41">
        <f t="shared" si="235"/>
        <v>0</v>
      </c>
      <c r="AL48" s="41">
        <f t="shared" si="235"/>
        <v>0</v>
      </c>
      <c r="AM48" s="41">
        <f t="shared" ref="AM48" si="238">AM50+AM49</f>
        <v>0</v>
      </c>
      <c r="AN48" s="41">
        <f t="shared" ref="AN48" si="239">AN50+AN49</f>
        <v>0</v>
      </c>
      <c r="AO48" s="41">
        <f t="shared" ref="AO48" si="240">AO50+AO49</f>
        <v>0</v>
      </c>
      <c r="AP48" s="41">
        <f t="shared" ref="AP48:AT48" si="241">AP50+AP49</f>
        <v>0</v>
      </c>
      <c r="AQ48" s="41">
        <f t="shared" si="241"/>
        <v>0</v>
      </c>
      <c r="AR48" s="41">
        <f t="shared" si="241"/>
        <v>0</v>
      </c>
      <c r="AS48" s="41">
        <f t="shared" si="241"/>
        <v>0</v>
      </c>
      <c r="AT48" s="41">
        <f t="shared" si="241"/>
        <v>0</v>
      </c>
      <c r="AU48" s="41">
        <f t="shared" ref="AU48:BD48" si="242">AU50+AU49</f>
        <v>0</v>
      </c>
      <c r="AV48" s="41">
        <f t="shared" si="242"/>
        <v>0</v>
      </c>
      <c r="AW48" s="41">
        <f t="shared" si="242"/>
        <v>0</v>
      </c>
      <c r="AX48" s="41">
        <f t="shared" si="242"/>
        <v>0</v>
      </c>
      <c r="AY48" s="41">
        <f t="shared" si="242"/>
        <v>0</v>
      </c>
      <c r="AZ48" s="41">
        <f t="shared" si="242"/>
        <v>0</v>
      </c>
      <c r="BA48" s="41">
        <f t="shared" si="242"/>
        <v>0</v>
      </c>
      <c r="BB48" s="41">
        <f t="shared" si="242"/>
        <v>0</v>
      </c>
      <c r="BC48" s="41">
        <f t="shared" si="242"/>
        <v>0</v>
      </c>
      <c r="BD48" s="41">
        <f t="shared" si="242"/>
        <v>0</v>
      </c>
      <c r="BE48" s="41">
        <f t="shared" si="235"/>
        <v>0</v>
      </c>
      <c r="BF48" s="41">
        <f t="shared" si="235"/>
        <v>0</v>
      </c>
      <c r="BG48" s="41">
        <f t="shared" si="235"/>
        <v>0</v>
      </c>
      <c r="BH48" s="41">
        <f t="shared" si="235"/>
        <v>0</v>
      </c>
      <c r="BI48" s="41">
        <f t="shared" si="235"/>
        <v>0</v>
      </c>
      <c r="BJ48" s="41">
        <f t="shared" si="235"/>
        <v>0</v>
      </c>
      <c r="BK48" s="41">
        <f t="shared" si="235"/>
        <v>0</v>
      </c>
      <c r="BL48" s="41">
        <f t="shared" si="235"/>
        <v>0</v>
      </c>
      <c r="BM48" s="41">
        <f t="shared" si="235"/>
        <v>0</v>
      </c>
      <c r="BN48" s="41">
        <f t="shared" si="235"/>
        <v>0</v>
      </c>
      <c r="BO48" s="41">
        <f t="shared" si="235"/>
        <v>0</v>
      </c>
      <c r="BP48" s="41">
        <f t="shared" si="235"/>
        <v>0</v>
      </c>
      <c r="BQ48" s="41">
        <f t="shared" si="235"/>
        <v>0</v>
      </c>
      <c r="BR48" s="41">
        <f t="shared" si="235"/>
        <v>0</v>
      </c>
      <c r="BS48" s="41">
        <f t="shared" si="235"/>
        <v>0</v>
      </c>
      <c r="BT48" s="41">
        <f t="shared" si="235"/>
        <v>0</v>
      </c>
      <c r="BU48" s="41">
        <f t="shared" si="235"/>
        <v>0</v>
      </c>
      <c r="BV48" s="41">
        <f t="shared" si="235"/>
        <v>0</v>
      </c>
      <c r="BW48" s="41">
        <f t="shared" si="235"/>
        <v>0</v>
      </c>
      <c r="BX48" s="41">
        <f t="shared" si="235"/>
        <v>0</v>
      </c>
      <c r="BY48" s="41">
        <f t="shared" si="235"/>
        <v>0</v>
      </c>
      <c r="BZ48" s="41">
        <f t="shared" si="235"/>
        <v>0</v>
      </c>
      <c r="CA48" s="41">
        <f t="shared" si="235"/>
        <v>0</v>
      </c>
      <c r="CB48" s="41">
        <f t="shared" si="235"/>
        <v>0</v>
      </c>
      <c r="CC48" s="41">
        <f t="shared" si="235"/>
        <v>0</v>
      </c>
      <c r="CD48" s="41">
        <f t="shared" si="235"/>
        <v>0</v>
      </c>
      <c r="CE48" s="41">
        <f t="shared" si="235"/>
        <v>0</v>
      </c>
      <c r="CF48" s="41">
        <f t="shared" si="235"/>
        <v>0</v>
      </c>
      <c r="CG48" s="41">
        <f t="shared" si="235"/>
        <v>0</v>
      </c>
      <c r="CH48" s="41">
        <f t="shared" si="235"/>
        <v>0</v>
      </c>
      <c r="CI48" s="41">
        <f t="shared" si="235"/>
        <v>0</v>
      </c>
      <c r="CJ48" s="41">
        <f t="shared" si="235"/>
        <v>0</v>
      </c>
      <c r="CK48" s="41">
        <f t="shared" si="235"/>
        <v>0</v>
      </c>
      <c r="CL48" s="41">
        <f t="shared" si="235"/>
        <v>0</v>
      </c>
      <c r="CM48" s="41">
        <f t="shared" si="235"/>
        <v>0</v>
      </c>
      <c r="CN48" s="41">
        <f t="shared" si="235"/>
        <v>0</v>
      </c>
      <c r="CO48" s="41">
        <f t="shared" si="235"/>
        <v>0</v>
      </c>
      <c r="CP48" s="41">
        <f t="shared" si="235"/>
        <v>0</v>
      </c>
      <c r="CQ48" s="41">
        <f t="shared" si="235"/>
        <v>0</v>
      </c>
      <c r="CR48" s="41">
        <f t="shared" si="235"/>
        <v>0</v>
      </c>
      <c r="CS48" s="41">
        <f t="shared" ref="CS48:DQ48" si="243">CS50+CS49</f>
        <v>0</v>
      </c>
      <c r="CT48" s="41">
        <f t="shared" si="243"/>
        <v>0</v>
      </c>
      <c r="CU48" s="41">
        <f t="shared" si="243"/>
        <v>0</v>
      </c>
      <c r="CV48" s="41">
        <f t="shared" si="243"/>
        <v>0</v>
      </c>
      <c r="CW48" s="41">
        <f t="shared" si="243"/>
        <v>0</v>
      </c>
      <c r="CX48" s="41">
        <f t="shared" si="243"/>
        <v>0</v>
      </c>
      <c r="CY48" s="41">
        <f t="shared" si="243"/>
        <v>0</v>
      </c>
      <c r="CZ48" s="41">
        <f t="shared" si="243"/>
        <v>0</v>
      </c>
      <c r="DA48" s="41">
        <f t="shared" si="243"/>
        <v>0</v>
      </c>
      <c r="DB48" s="41">
        <f t="shared" si="243"/>
        <v>0</v>
      </c>
      <c r="DC48" s="41">
        <f t="shared" si="243"/>
        <v>0</v>
      </c>
      <c r="DD48" s="41">
        <f t="shared" si="243"/>
        <v>0</v>
      </c>
      <c r="DE48" s="41">
        <f t="shared" si="243"/>
        <v>0</v>
      </c>
      <c r="DF48" s="41">
        <f t="shared" si="243"/>
        <v>0</v>
      </c>
      <c r="DG48" s="41">
        <f t="shared" si="243"/>
        <v>0</v>
      </c>
      <c r="DH48" s="41">
        <f t="shared" si="243"/>
        <v>0</v>
      </c>
      <c r="DI48" s="41">
        <f t="shared" si="243"/>
        <v>0</v>
      </c>
      <c r="DJ48" s="41">
        <f t="shared" si="243"/>
        <v>0</v>
      </c>
      <c r="DK48" s="41">
        <f t="shared" si="243"/>
        <v>0</v>
      </c>
      <c r="DL48" s="41">
        <f t="shared" si="243"/>
        <v>0</v>
      </c>
      <c r="DM48" s="41">
        <f t="shared" si="243"/>
        <v>0</v>
      </c>
      <c r="DN48" s="41">
        <f t="shared" si="243"/>
        <v>0</v>
      </c>
      <c r="DO48" s="41">
        <f t="shared" si="243"/>
        <v>0</v>
      </c>
      <c r="DP48" s="41">
        <f t="shared" si="243"/>
        <v>0</v>
      </c>
      <c r="DQ48" s="41">
        <f t="shared" si="243"/>
        <v>0</v>
      </c>
      <c r="DR48" s="42" t="s">
        <v>71</v>
      </c>
      <c r="DS48" s="32"/>
    </row>
    <row r="49" spans="1:123" s="7" customFormat="1" ht="151.80000000000001" hidden="1">
      <c r="A49" s="43" t="s">
        <v>195</v>
      </c>
      <c r="B49" s="44" t="s">
        <v>196</v>
      </c>
      <c r="C49" s="56" t="s">
        <v>78</v>
      </c>
      <c r="D49" s="48" t="s">
        <v>79</v>
      </c>
      <c r="E49" s="48" t="s">
        <v>80</v>
      </c>
      <c r="F49" s="48"/>
      <c r="G49" s="48"/>
      <c r="H49" s="48"/>
      <c r="I49" s="48"/>
      <c r="J49" s="48"/>
      <c r="K49" s="48"/>
      <c r="L49" s="48"/>
      <c r="M49" s="48"/>
      <c r="N49" s="48"/>
      <c r="O49" s="48"/>
      <c r="P49" s="48"/>
      <c r="Q49" s="48"/>
      <c r="R49" s="48"/>
      <c r="S49" s="48"/>
      <c r="T49" s="48"/>
      <c r="U49" s="48"/>
      <c r="V49" s="48"/>
      <c r="W49" s="48"/>
      <c r="X49" s="48"/>
      <c r="Y49" s="48"/>
      <c r="Z49" s="48" t="s">
        <v>130</v>
      </c>
      <c r="AA49" s="48" t="s">
        <v>79</v>
      </c>
      <c r="AB49" s="48" t="s">
        <v>131</v>
      </c>
      <c r="AC49" s="48" t="s">
        <v>197</v>
      </c>
      <c r="AD49" s="48" t="s">
        <v>198</v>
      </c>
      <c r="AE49" s="48" t="s">
        <v>85</v>
      </c>
      <c r="AF49" s="82">
        <f t="shared" ref="AF49" si="244">AH49+AJ49+AL49+AN49</f>
        <v>0</v>
      </c>
      <c r="AG49" s="82">
        <f t="shared" ref="AG49" si="245">AI49+AK49+AM49+AO49</f>
        <v>0</v>
      </c>
      <c r="AH49" s="49">
        <v>0</v>
      </c>
      <c r="AI49" s="178">
        <v>0</v>
      </c>
      <c r="AJ49" s="49">
        <v>0</v>
      </c>
      <c r="AK49" s="178">
        <v>0</v>
      </c>
      <c r="AL49" s="178">
        <v>0</v>
      </c>
      <c r="AM49" s="178">
        <v>0</v>
      </c>
      <c r="AN49" s="178">
        <v>0</v>
      </c>
      <c r="AO49" s="178">
        <v>0</v>
      </c>
      <c r="AP49" s="49">
        <f t="shared" ref="AP49:AP50" si="246">AQ49+AR49+AS49+AT49</f>
        <v>0</v>
      </c>
      <c r="AQ49" s="178">
        <v>0</v>
      </c>
      <c r="AR49" s="178">
        <v>0</v>
      </c>
      <c r="AS49" s="178">
        <v>0</v>
      </c>
      <c r="AT49" s="178">
        <v>0</v>
      </c>
      <c r="AU49" s="49">
        <f t="shared" ref="AU49:AU50" si="247">AV49+AW49+AX49+AY49</f>
        <v>0</v>
      </c>
      <c r="AV49" s="49">
        <v>0</v>
      </c>
      <c r="AW49" s="49">
        <v>0</v>
      </c>
      <c r="AX49" s="49">
        <v>0</v>
      </c>
      <c r="AY49" s="49">
        <v>0</v>
      </c>
      <c r="AZ49" s="49">
        <f t="shared" ref="AZ49:AZ50" si="248">BA49+BB49+BC49+BD49</f>
        <v>0</v>
      </c>
      <c r="BA49" s="49">
        <v>0</v>
      </c>
      <c r="BB49" s="49">
        <v>0</v>
      </c>
      <c r="BC49" s="49">
        <v>0</v>
      </c>
      <c r="BD49" s="49">
        <v>0</v>
      </c>
      <c r="BE49" s="49">
        <f t="shared" ref="BE49" si="249">BF49+BG49+BH49+BI49</f>
        <v>0</v>
      </c>
      <c r="BF49" s="49">
        <v>0</v>
      </c>
      <c r="BG49" s="49">
        <v>0</v>
      </c>
      <c r="BH49" s="49">
        <v>0</v>
      </c>
      <c r="BI49" s="49">
        <v>0</v>
      </c>
      <c r="BJ49" s="49">
        <f t="shared" ref="BJ49" si="250">AF49</f>
        <v>0</v>
      </c>
      <c r="BK49" s="49">
        <f t="shared" ref="BK49" si="251">AG49</f>
        <v>0</v>
      </c>
      <c r="BL49" s="49">
        <f t="shared" ref="BL49" si="252">AH49</f>
        <v>0</v>
      </c>
      <c r="BM49" s="49">
        <f t="shared" ref="BM49" si="253">AI49</f>
        <v>0</v>
      </c>
      <c r="BN49" s="49">
        <f t="shared" ref="BN49" si="254">AJ49</f>
        <v>0</v>
      </c>
      <c r="BO49" s="49">
        <f t="shared" ref="BO49" si="255">AK49</f>
        <v>0</v>
      </c>
      <c r="BP49" s="49">
        <f t="shared" ref="BP49" si="256">AL49</f>
        <v>0</v>
      </c>
      <c r="BQ49" s="49">
        <f t="shared" ref="BQ49" si="257">AM49</f>
        <v>0</v>
      </c>
      <c r="BR49" s="49">
        <f t="shared" ref="BR49" si="258">AN49</f>
        <v>0</v>
      </c>
      <c r="BS49" s="49">
        <f t="shared" ref="BS49" si="259">AO49</f>
        <v>0</v>
      </c>
      <c r="BT49" s="49">
        <f t="shared" ref="BT49" si="260">AP49</f>
        <v>0</v>
      </c>
      <c r="BU49" s="49">
        <f t="shared" ref="BU49" si="261">AQ49</f>
        <v>0</v>
      </c>
      <c r="BV49" s="49">
        <f t="shared" ref="BV49" si="262">AR49</f>
        <v>0</v>
      </c>
      <c r="BW49" s="49">
        <f t="shared" ref="BW49" si="263">AS49</f>
        <v>0</v>
      </c>
      <c r="BX49" s="49">
        <f t="shared" ref="BX49" si="264">AT49</f>
        <v>0</v>
      </c>
      <c r="BY49" s="49">
        <f t="shared" ref="BY49" si="265">AU49</f>
        <v>0</v>
      </c>
      <c r="BZ49" s="49">
        <f t="shared" ref="BZ49" si="266">AV49</f>
        <v>0</v>
      </c>
      <c r="CA49" s="49">
        <f t="shared" ref="CA49" si="267">AW49</f>
        <v>0</v>
      </c>
      <c r="CB49" s="49">
        <f t="shared" ref="CB49" si="268">AX49</f>
        <v>0</v>
      </c>
      <c r="CC49" s="49">
        <f t="shared" ref="CC49" si="269">AY49</f>
        <v>0</v>
      </c>
      <c r="CD49" s="49">
        <f t="shared" ref="CD49" si="270">AZ49</f>
        <v>0</v>
      </c>
      <c r="CE49" s="49">
        <f t="shared" ref="CE49" si="271">BA49</f>
        <v>0</v>
      </c>
      <c r="CF49" s="49">
        <f t="shared" ref="CF49" si="272">BB49</f>
        <v>0</v>
      </c>
      <c r="CG49" s="49">
        <f t="shared" ref="CG49" si="273">BC49</f>
        <v>0</v>
      </c>
      <c r="CH49" s="49">
        <f t="shared" ref="CH49" si="274">BD49</f>
        <v>0</v>
      </c>
      <c r="CI49" s="49">
        <f t="shared" ref="CI49" si="275">BE49</f>
        <v>0</v>
      </c>
      <c r="CJ49" s="49">
        <f t="shared" ref="CJ49" si="276">BF49</f>
        <v>0</v>
      </c>
      <c r="CK49" s="49">
        <f t="shared" ref="CK49" si="277">BG49</f>
        <v>0</v>
      </c>
      <c r="CL49" s="49">
        <f t="shared" ref="CL49" si="278">BH49</f>
        <v>0</v>
      </c>
      <c r="CM49" s="49">
        <f t="shared" ref="CM49" si="279">BI49</f>
        <v>0</v>
      </c>
      <c r="CN49" s="49">
        <f t="shared" ref="CN49" si="280">AG49</f>
        <v>0</v>
      </c>
      <c r="CO49" s="49">
        <f t="shared" ref="CO49" si="281">AI49</f>
        <v>0</v>
      </c>
      <c r="CP49" s="49">
        <f t="shared" ref="CP49" si="282">AK49</f>
        <v>0</v>
      </c>
      <c r="CQ49" s="49">
        <f t="shared" ref="CQ49" si="283">AM49</f>
        <v>0</v>
      </c>
      <c r="CR49" s="49">
        <f t="shared" ref="CR49" si="284">AO49</f>
        <v>0</v>
      </c>
      <c r="CS49" s="49">
        <f t="shared" ref="CS49" si="285">BT49</f>
        <v>0</v>
      </c>
      <c r="CT49" s="49">
        <f t="shared" ref="CT49" si="286">BU49</f>
        <v>0</v>
      </c>
      <c r="CU49" s="49">
        <f t="shared" ref="CU49" si="287">BV49</f>
        <v>0</v>
      </c>
      <c r="CV49" s="49">
        <f t="shared" ref="CV49" si="288">BW49</f>
        <v>0</v>
      </c>
      <c r="CW49" s="49">
        <f t="shared" ref="CW49" si="289">BX49</f>
        <v>0</v>
      </c>
      <c r="CX49" s="49">
        <f t="shared" ref="CX49" si="290">BY49</f>
        <v>0</v>
      </c>
      <c r="CY49" s="49">
        <f t="shared" ref="CY49" si="291">BZ49</f>
        <v>0</v>
      </c>
      <c r="CZ49" s="49">
        <f t="shared" ref="CZ49" si="292">CA49</f>
        <v>0</v>
      </c>
      <c r="DA49" s="49">
        <f t="shared" ref="DA49" si="293">CB49</f>
        <v>0</v>
      </c>
      <c r="DB49" s="49">
        <f t="shared" ref="DB49" si="294">CC49</f>
        <v>0</v>
      </c>
      <c r="DC49" s="49">
        <f t="shared" ref="DC49" si="295">CN49</f>
        <v>0</v>
      </c>
      <c r="DD49" s="49">
        <f t="shared" ref="DD49" si="296">CO49</f>
        <v>0</v>
      </c>
      <c r="DE49" s="49">
        <f t="shared" ref="DE49" si="297">CP49</f>
        <v>0</v>
      </c>
      <c r="DF49" s="49">
        <f t="shared" ref="DF49" si="298">CQ49</f>
        <v>0</v>
      </c>
      <c r="DG49" s="49">
        <f t="shared" ref="DG49" si="299">CR49</f>
        <v>0</v>
      </c>
      <c r="DH49" s="49">
        <f t="shared" ref="DH49" si="300">CS49</f>
        <v>0</v>
      </c>
      <c r="DI49" s="49">
        <f t="shared" ref="DI49" si="301">CT49</f>
        <v>0</v>
      </c>
      <c r="DJ49" s="49">
        <f t="shared" ref="DJ49" si="302">CU49</f>
        <v>0</v>
      </c>
      <c r="DK49" s="49">
        <f t="shared" ref="DK49" si="303">CV49</f>
        <v>0</v>
      </c>
      <c r="DL49" s="49">
        <f t="shared" ref="DL49" si="304">CW49</f>
        <v>0</v>
      </c>
      <c r="DM49" s="49">
        <f t="shared" ref="DM49" si="305">CX49</f>
        <v>0</v>
      </c>
      <c r="DN49" s="49">
        <f t="shared" ref="DN49" si="306">CY49</f>
        <v>0</v>
      </c>
      <c r="DO49" s="49">
        <f t="shared" ref="DO49" si="307">CZ49</f>
        <v>0</v>
      </c>
      <c r="DP49" s="49">
        <f t="shared" ref="DP49" si="308">DA49</f>
        <v>0</v>
      </c>
      <c r="DQ49" s="49">
        <f t="shared" ref="DQ49" si="309">DB49</f>
        <v>0</v>
      </c>
      <c r="DR49" s="50" t="s">
        <v>86</v>
      </c>
      <c r="DS49" s="4"/>
    </row>
    <row r="50" spans="1:123" ht="96.6">
      <c r="A50" s="43" t="s">
        <v>148</v>
      </c>
      <c r="B50" s="44" t="s">
        <v>149</v>
      </c>
      <c r="C50" s="56" t="s">
        <v>78</v>
      </c>
      <c r="D50" s="48" t="s">
        <v>79</v>
      </c>
      <c r="E50" s="48" t="s">
        <v>80</v>
      </c>
      <c r="F50" s="48"/>
      <c r="G50" s="48"/>
      <c r="H50" s="48"/>
      <c r="I50" s="48"/>
      <c r="J50" s="48"/>
      <c r="K50" s="48"/>
      <c r="L50" s="48"/>
      <c r="M50" s="48"/>
      <c r="N50" s="48"/>
      <c r="O50" s="48"/>
      <c r="P50" s="48"/>
      <c r="Q50" s="48"/>
      <c r="R50" s="48"/>
      <c r="S50" s="48"/>
      <c r="T50" s="48"/>
      <c r="U50" s="48"/>
      <c r="V50" s="48"/>
      <c r="W50" s="48"/>
      <c r="X50" s="48"/>
      <c r="Y50" s="48"/>
      <c r="Z50" s="48"/>
      <c r="AA50" s="48"/>
      <c r="AB50" s="48"/>
      <c r="AC50" s="48" t="s">
        <v>150</v>
      </c>
      <c r="AD50" s="48" t="s">
        <v>85</v>
      </c>
      <c r="AE50" s="48" t="s">
        <v>137</v>
      </c>
      <c r="AF50" s="82">
        <f t="shared" si="81"/>
        <v>0</v>
      </c>
      <c r="AG50" s="82">
        <f t="shared" si="17"/>
        <v>0</v>
      </c>
      <c r="AH50" s="49">
        <v>0</v>
      </c>
      <c r="AI50" s="178">
        <v>0</v>
      </c>
      <c r="AJ50" s="49">
        <v>0</v>
      </c>
      <c r="AK50" s="178">
        <v>0</v>
      </c>
      <c r="AL50" s="178">
        <v>0</v>
      </c>
      <c r="AM50" s="178">
        <v>0</v>
      </c>
      <c r="AN50" s="178">
        <v>0</v>
      </c>
      <c r="AO50" s="178">
        <v>0</v>
      </c>
      <c r="AP50" s="49">
        <f t="shared" si="246"/>
        <v>0</v>
      </c>
      <c r="AQ50" s="178">
        <v>0</v>
      </c>
      <c r="AR50" s="178">
        <v>0</v>
      </c>
      <c r="AS50" s="178">
        <v>0</v>
      </c>
      <c r="AT50" s="178">
        <v>0</v>
      </c>
      <c r="AU50" s="49">
        <f t="shared" si="247"/>
        <v>0</v>
      </c>
      <c r="AV50" s="49">
        <v>0</v>
      </c>
      <c r="AW50" s="49">
        <v>0</v>
      </c>
      <c r="AX50" s="49">
        <v>0</v>
      </c>
      <c r="AY50" s="49">
        <v>0</v>
      </c>
      <c r="AZ50" s="49">
        <f t="shared" si="248"/>
        <v>0</v>
      </c>
      <c r="BA50" s="49">
        <v>0</v>
      </c>
      <c r="BB50" s="49">
        <v>0</v>
      </c>
      <c r="BC50" s="49">
        <v>0</v>
      </c>
      <c r="BD50" s="49">
        <v>0</v>
      </c>
      <c r="BE50" s="49">
        <f t="shared" si="21"/>
        <v>0</v>
      </c>
      <c r="BF50" s="49">
        <v>0</v>
      </c>
      <c r="BG50" s="49">
        <v>0</v>
      </c>
      <c r="BH50" s="49">
        <v>0</v>
      </c>
      <c r="BI50" s="49">
        <v>0</v>
      </c>
      <c r="BJ50" s="49">
        <f t="shared" si="82"/>
        <v>0</v>
      </c>
      <c r="BK50" s="49">
        <f t="shared" si="22"/>
        <v>0</v>
      </c>
      <c r="BL50" s="49">
        <f t="shared" si="23"/>
        <v>0</v>
      </c>
      <c r="BM50" s="49">
        <f t="shared" si="24"/>
        <v>0</v>
      </c>
      <c r="BN50" s="49">
        <f t="shared" si="25"/>
        <v>0</v>
      </c>
      <c r="BO50" s="49">
        <f t="shared" si="26"/>
        <v>0</v>
      </c>
      <c r="BP50" s="49">
        <f t="shared" si="27"/>
        <v>0</v>
      </c>
      <c r="BQ50" s="49">
        <f t="shared" si="28"/>
        <v>0</v>
      </c>
      <c r="BR50" s="49">
        <f t="shared" si="29"/>
        <v>0</v>
      </c>
      <c r="BS50" s="49">
        <f t="shared" si="30"/>
        <v>0</v>
      </c>
      <c r="BT50" s="49">
        <f t="shared" si="31"/>
        <v>0</v>
      </c>
      <c r="BU50" s="49">
        <f t="shared" si="32"/>
        <v>0</v>
      </c>
      <c r="BV50" s="49">
        <f t="shared" si="33"/>
        <v>0</v>
      </c>
      <c r="BW50" s="49">
        <f t="shared" si="34"/>
        <v>0</v>
      </c>
      <c r="BX50" s="49">
        <f t="shared" si="35"/>
        <v>0</v>
      </c>
      <c r="BY50" s="49">
        <f t="shared" si="36"/>
        <v>0</v>
      </c>
      <c r="BZ50" s="49">
        <f t="shared" si="37"/>
        <v>0</v>
      </c>
      <c r="CA50" s="49">
        <f t="shared" si="38"/>
        <v>0</v>
      </c>
      <c r="CB50" s="49">
        <f t="shared" si="39"/>
        <v>0</v>
      </c>
      <c r="CC50" s="49">
        <f t="shared" si="40"/>
        <v>0</v>
      </c>
      <c r="CD50" s="49">
        <f t="shared" si="41"/>
        <v>0</v>
      </c>
      <c r="CE50" s="49">
        <f t="shared" si="42"/>
        <v>0</v>
      </c>
      <c r="CF50" s="49">
        <f t="shared" si="43"/>
        <v>0</v>
      </c>
      <c r="CG50" s="49">
        <f t="shared" si="44"/>
        <v>0</v>
      </c>
      <c r="CH50" s="49">
        <f t="shared" si="45"/>
        <v>0</v>
      </c>
      <c r="CI50" s="49">
        <f t="shared" si="46"/>
        <v>0</v>
      </c>
      <c r="CJ50" s="49">
        <f t="shared" si="47"/>
        <v>0</v>
      </c>
      <c r="CK50" s="49">
        <f t="shared" si="48"/>
        <v>0</v>
      </c>
      <c r="CL50" s="49">
        <f t="shared" si="49"/>
        <v>0</v>
      </c>
      <c r="CM50" s="49">
        <f t="shared" si="50"/>
        <v>0</v>
      </c>
      <c r="CN50" s="49">
        <f t="shared" si="51"/>
        <v>0</v>
      </c>
      <c r="CO50" s="49">
        <f t="shared" si="52"/>
        <v>0</v>
      </c>
      <c r="CP50" s="49">
        <f t="shared" si="53"/>
        <v>0</v>
      </c>
      <c r="CQ50" s="49">
        <f t="shared" si="54"/>
        <v>0</v>
      </c>
      <c r="CR50" s="49">
        <f t="shared" si="55"/>
        <v>0</v>
      </c>
      <c r="CS50" s="49">
        <f t="shared" si="56"/>
        <v>0</v>
      </c>
      <c r="CT50" s="49">
        <f t="shared" si="57"/>
        <v>0</v>
      </c>
      <c r="CU50" s="49">
        <f t="shared" si="58"/>
        <v>0</v>
      </c>
      <c r="CV50" s="49">
        <f t="shared" si="59"/>
        <v>0</v>
      </c>
      <c r="CW50" s="49">
        <f t="shared" si="60"/>
        <v>0</v>
      </c>
      <c r="CX50" s="49">
        <f t="shared" si="61"/>
        <v>0</v>
      </c>
      <c r="CY50" s="49">
        <f t="shared" si="62"/>
        <v>0</v>
      </c>
      <c r="CZ50" s="49">
        <f t="shared" si="63"/>
        <v>0</v>
      </c>
      <c r="DA50" s="49">
        <f t="shared" si="64"/>
        <v>0</v>
      </c>
      <c r="DB50" s="49">
        <f t="shared" si="65"/>
        <v>0</v>
      </c>
      <c r="DC50" s="49">
        <f t="shared" si="66"/>
        <v>0</v>
      </c>
      <c r="DD50" s="49">
        <f t="shared" si="67"/>
        <v>0</v>
      </c>
      <c r="DE50" s="49">
        <f t="shared" si="68"/>
        <v>0</v>
      </c>
      <c r="DF50" s="49">
        <f t="shared" si="69"/>
        <v>0</v>
      </c>
      <c r="DG50" s="49">
        <f t="shared" si="70"/>
        <v>0</v>
      </c>
      <c r="DH50" s="49">
        <f t="shared" si="71"/>
        <v>0</v>
      </c>
      <c r="DI50" s="49">
        <f t="shared" si="72"/>
        <v>0</v>
      </c>
      <c r="DJ50" s="49">
        <f t="shared" si="73"/>
        <v>0</v>
      </c>
      <c r="DK50" s="49">
        <f t="shared" si="74"/>
        <v>0</v>
      </c>
      <c r="DL50" s="49">
        <f t="shared" si="75"/>
        <v>0</v>
      </c>
      <c r="DM50" s="49">
        <f t="shared" si="76"/>
        <v>0</v>
      </c>
      <c r="DN50" s="49">
        <f t="shared" si="77"/>
        <v>0</v>
      </c>
      <c r="DO50" s="49">
        <f t="shared" si="78"/>
        <v>0</v>
      </c>
      <c r="DP50" s="49">
        <f t="shared" si="79"/>
        <v>0</v>
      </c>
      <c r="DQ50" s="49">
        <f t="shared" si="80"/>
        <v>0</v>
      </c>
      <c r="DR50" s="50" t="s">
        <v>98</v>
      </c>
      <c r="DS50" s="4"/>
    </row>
    <row r="51" spans="1:123" s="33" customFormat="1" ht="138">
      <c r="A51" s="38" t="s">
        <v>151</v>
      </c>
      <c r="B51" s="39" t="s">
        <v>152</v>
      </c>
      <c r="C51" s="40" t="s">
        <v>69</v>
      </c>
      <c r="D51" s="40" t="s">
        <v>69</v>
      </c>
      <c r="E51" s="40" t="s">
        <v>69</v>
      </c>
      <c r="F51" s="40" t="s">
        <v>69</v>
      </c>
      <c r="G51" s="40" t="s">
        <v>69</v>
      </c>
      <c r="H51" s="40" t="s">
        <v>69</v>
      </c>
      <c r="I51" s="40" t="s">
        <v>69</v>
      </c>
      <c r="J51" s="40" t="s">
        <v>69</v>
      </c>
      <c r="K51" s="40" t="s">
        <v>69</v>
      </c>
      <c r="L51" s="40" t="s">
        <v>69</v>
      </c>
      <c r="M51" s="40" t="s">
        <v>69</v>
      </c>
      <c r="N51" s="40" t="s">
        <v>69</v>
      </c>
      <c r="O51" s="40" t="s">
        <v>69</v>
      </c>
      <c r="P51" s="40" t="s">
        <v>69</v>
      </c>
      <c r="Q51" s="40" t="s">
        <v>69</v>
      </c>
      <c r="R51" s="40" t="s">
        <v>69</v>
      </c>
      <c r="S51" s="40" t="s">
        <v>69</v>
      </c>
      <c r="T51" s="40" t="s">
        <v>69</v>
      </c>
      <c r="U51" s="40" t="s">
        <v>69</v>
      </c>
      <c r="V51" s="40" t="s">
        <v>69</v>
      </c>
      <c r="W51" s="40" t="s">
        <v>69</v>
      </c>
      <c r="X51" s="40" t="s">
        <v>69</v>
      </c>
      <c r="Y51" s="40" t="s">
        <v>69</v>
      </c>
      <c r="Z51" s="40" t="s">
        <v>69</v>
      </c>
      <c r="AA51" s="40" t="s">
        <v>69</v>
      </c>
      <c r="AB51" s="40" t="s">
        <v>69</v>
      </c>
      <c r="AC51" s="40" t="s">
        <v>69</v>
      </c>
      <c r="AD51" s="40" t="s">
        <v>69</v>
      </c>
      <c r="AE51" s="40" t="s">
        <v>69</v>
      </c>
      <c r="AF51" s="81">
        <f>AF52+AF54</f>
        <v>134.79999999999998</v>
      </c>
      <c r="AG51" s="81">
        <f t="shared" ref="AG51:CR51" si="310">AG52+AG54</f>
        <v>134.1</v>
      </c>
      <c r="AH51" s="41">
        <f t="shared" ref="AH51" si="311">AH52+AH54</f>
        <v>134.1</v>
      </c>
      <c r="AI51" s="41">
        <f t="shared" si="310"/>
        <v>134.1</v>
      </c>
      <c r="AJ51" s="41">
        <f t="shared" ref="AJ51" si="312">AJ52+AJ54</f>
        <v>0.7</v>
      </c>
      <c r="AK51" s="41">
        <f t="shared" si="310"/>
        <v>0</v>
      </c>
      <c r="AL51" s="41">
        <f t="shared" si="310"/>
        <v>0</v>
      </c>
      <c r="AM51" s="41">
        <f t="shared" ref="AM51" si="313">AM52+AM54</f>
        <v>0</v>
      </c>
      <c r="AN51" s="41">
        <f t="shared" ref="AN51" si="314">AN52+AN54</f>
        <v>0</v>
      </c>
      <c r="AO51" s="41">
        <f t="shared" ref="AO51" si="315">AO52+AO54</f>
        <v>0</v>
      </c>
      <c r="AP51" s="41">
        <f t="shared" ref="AP51:AT51" si="316">AP52+AP54</f>
        <v>138</v>
      </c>
      <c r="AQ51" s="41">
        <f t="shared" si="316"/>
        <v>137.30000000000001</v>
      </c>
      <c r="AR51" s="41">
        <f t="shared" si="316"/>
        <v>0.7</v>
      </c>
      <c r="AS51" s="41">
        <f t="shared" si="316"/>
        <v>0</v>
      </c>
      <c r="AT51" s="41">
        <f t="shared" si="316"/>
        <v>0</v>
      </c>
      <c r="AU51" s="41">
        <f t="shared" ref="AU51:BD51" si="317">AU52+AU54</f>
        <v>144.1</v>
      </c>
      <c r="AV51" s="41">
        <f t="shared" si="317"/>
        <v>143.4</v>
      </c>
      <c r="AW51" s="41">
        <f t="shared" si="317"/>
        <v>0.7</v>
      </c>
      <c r="AX51" s="41">
        <f t="shared" si="317"/>
        <v>0</v>
      </c>
      <c r="AY51" s="41">
        <f t="shared" si="317"/>
        <v>0</v>
      </c>
      <c r="AZ51" s="41">
        <f t="shared" si="317"/>
        <v>149.1</v>
      </c>
      <c r="BA51" s="41">
        <f t="shared" si="317"/>
        <v>148.4</v>
      </c>
      <c r="BB51" s="41">
        <f t="shared" si="317"/>
        <v>0.7</v>
      </c>
      <c r="BC51" s="41">
        <f t="shared" si="317"/>
        <v>0</v>
      </c>
      <c r="BD51" s="41">
        <f t="shared" si="317"/>
        <v>0</v>
      </c>
      <c r="BE51" s="41">
        <f t="shared" si="310"/>
        <v>154.39999999999998</v>
      </c>
      <c r="BF51" s="41">
        <f t="shared" si="310"/>
        <v>153.69999999999999</v>
      </c>
      <c r="BG51" s="41">
        <f t="shared" si="310"/>
        <v>0.7</v>
      </c>
      <c r="BH51" s="41">
        <f t="shared" si="310"/>
        <v>0</v>
      </c>
      <c r="BI51" s="41">
        <f t="shared" si="310"/>
        <v>0</v>
      </c>
      <c r="BJ51" s="41">
        <f t="shared" si="310"/>
        <v>134.79999999999998</v>
      </c>
      <c r="BK51" s="41">
        <f t="shared" si="310"/>
        <v>134.1</v>
      </c>
      <c r="BL51" s="41">
        <f t="shared" si="310"/>
        <v>134.1</v>
      </c>
      <c r="BM51" s="41">
        <f t="shared" si="310"/>
        <v>134.1</v>
      </c>
      <c r="BN51" s="41">
        <f t="shared" si="310"/>
        <v>0.7</v>
      </c>
      <c r="BO51" s="41">
        <f t="shared" si="310"/>
        <v>0</v>
      </c>
      <c r="BP51" s="41">
        <f t="shared" si="310"/>
        <v>0</v>
      </c>
      <c r="BQ51" s="41">
        <f t="shared" si="310"/>
        <v>0</v>
      </c>
      <c r="BR51" s="41">
        <f t="shared" si="310"/>
        <v>0</v>
      </c>
      <c r="BS51" s="41">
        <f t="shared" si="310"/>
        <v>0</v>
      </c>
      <c r="BT51" s="41">
        <f t="shared" si="310"/>
        <v>138</v>
      </c>
      <c r="BU51" s="41">
        <f t="shared" si="310"/>
        <v>137.30000000000001</v>
      </c>
      <c r="BV51" s="41">
        <f t="shared" si="310"/>
        <v>0.7</v>
      </c>
      <c r="BW51" s="41">
        <f t="shared" si="310"/>
        <v>0</v>
      </c>
      <c r="BX51" s="41">
        <f t="shared" si="310"/>
        <v>0</v>
      </c>
      <c r="BY51" s="41">
        <f t="shared" si="310"/>
        <v>144.1</v>
      </c>
      <c r="BZ51" s="41">
        <f t="shared" si="310"/>
        <v>143.4</v>
      </c>
      <c r="CA51" s="41">
        <f t="shared" si="310"/>
        <v>0.7</v>
      </c>
      <c r="CB51" s="41">
        <f t="shared" si="310"/>
        <v>0</v>
      </c>
      <c r="CC51" s="41">
        <f t="shared" si="310"/>
        <v>0</v>
      </c>
      <c r="CD51" s="41">
        <f t="shared" si="310"/>
        <v>149.1</v>
      </c>
      <c r="CE51" s="41">
        <f t="shared" si="310"/>
        <v>148.4</v>
      </c>
      <c r="CF51" s="41">
        <f t="shared" si="310"/>
        <v>0.7</v>
      </c>
      <c r="CG51" s="41">
        <f t="shared" si="310"/>
        <v>0</v>
      </c>
      <c r="CH51" s="41">
        <f t="shared" si="310"/>
        <v>0</v>
      </c>
      <c r="CI51" s="41">
        <f t="shared" si="310"/>
        <v>154.39999999999998</v>
      </c>
      <c r="CJ51" s="41">
        <f t="shared" si="310"/>
        <v>153.69999999999999</v>
      </c>
      <c r="CK51" s="41">
        <f t="shared" si="310"/>
        <v>0.7</v>
      </c>
      <c r="CL51" s="41">
        <f t="shared" si="310"/>
        <v>0</v>
      </c>
      <c r="CM51" s="41">
        <f t="shared" si="310"/>
        <v>0</v>
      </c>
      <c r="CN51" s="41">
        <f t="shared" si="310"/>
        <v>134.1</v>
      </c>
      <c r="CO51" s="41">
        <f t="shared" si="310"/>
        <v>134.1</v>
      </c>
      <c r="CP51" s="41">
        <f t="shared" si="310"/>
        <v>0</v>
      </c>
      <c r="CQ51" s="41">
        <f t="shared" si="310"/>
        <v>0</v>
      </c>
      <c r="CR51" s="41">
        <f t="shared" si="310"/>
        <v>0</v>
      </c>
      <c r="CS51" s="41">
        <f t="shared" ref="CS51:DQ51" si="318">CS52+CS54</f>
        <v>138</v>
      </c>
      <c r="CT51" s="41">
        <f t="shared" si="318"/>
        <v>137.30000000000001</v>
      </c>
      <c r="CU51" s="41">
        <f t="shared" si="318"/>
        <v>0.7</v>
      </c>
      <c r="CV51" s="41">
        <f t="shared" si="318"/>
        <v>0</v>
      </c>
      <c r="CW51" s="41">
        <f t="shared" si="318"/>
        <v>0</v>
      </c>
      <c r="CX51" s="41">
        <f t="shared" si="318"/>
        <v>144.1</v>
      </c>
      <c r="CY51" s="41">
        <f t="shared" si="318"/>
        <v>143.4</v>
      </c>
      <c r="CZ51" s="41">
        <f t="shared" si="318"/>
        <v>0.7</v>
      </c>
      <c r="DA51" s="41">
        <f t="shared" si="318"/>
        <v>0</v>
      </c>
      <c r="DB51" s="41">
        <f t="shared" si="318"/>
        <v>0</v>
      </c>
      <c r="DC51" s="41">
        <f t="shared" si="318"/>
        <v>134.1</v>
      </c>
      <c r="DD51" s="41">
        <f t="shared" si="318"/>
        <v>134.1</v>
      </c>
      <c r="DE51" s="41">
        <f t="shared" si="318"/>
        <v>0</v>
      </c>
      <c r="DF51" s="41">
        <f t="shared" si="318"/>
        <v>0</v>
      </c>
      <c r="DG51" s="41">
        <f t="shared" si="318"/>
        <v>0</v>
      </c>
      <c r="DH51" s="41">
        <f t="shared" si="318"/>
        <v>138</v>
      </c>
      <c r="DI51" s="41">
        <f t="shared" si="318"/>
        <v>137.30000000000001</v>
      </c>
      <c r="DJ51" s="41">
        <f t="shared" si="318"/>
        <v>0.7</v>
      </c>
      <c r="DK51" s="41">
        <f t="shared" si="318"/>
        <v>0</v>
      </c>
      <c r="DL51" s="41">
        <f t="shared" si="318"/>
        <v>0</v>
      </c>
      <c r="DM51" s="41">
        <f t="shared" si="318"/>
        <v>144.1</v>
      </c>
      <c r="DN51" s="41">
        <f t="shared" si="318"/>
        <v>143.4</v>
      </c>
      <c r="DO51" s="41">
        <f t="shared" si="318"/>
        <v>0.7</v>
      </c>
      <c r="DP51" s="41">
        <f t="shared" si="318"/>
        <v>0</v>
      </c>
      <c r="DQ51" s="41">
        <f t="shared" si="318"/>
        <v>0</v>
      </c>
      <c r="DR51" s="42" t="s">
        <v>71</v>
      </c>
      <c r="DS51" s="32"/>
    </row>
    <row r="52" spans="1:123" s="33" customFormat="1" ht="41.4">
      <c r="A52" s="38" t="s">
        <v>153</v>
      </c>
      <c r="B52" s="39" t="s">
        <v>154</v>
      </c>
      <c r="C52" s="40" t="s">
        <v>69</v>
      </c>
      <c r="D52" s="40" t="s">
        <v>69</v>
      </c>
      <c r="E52" s="40" t="s">
        <v>69</v>
      </c>
      <c r="F52" s="40" t="s">
        <v>69</v>
      </c>
      <c r="G52" s="40" t="s">
        <v>69</v>
      </c>
      <c r="H52" s="40" t="s">
        <v>69</v>
      </c>
      <c r="I52" s="40" t="s">
        <v>69</v>
      </c>
      <c r="J52" s="40" t="s">
        <v>69</v>
      </c>
      <c r="K52" s="40" t="s">
        <v>69</v>
      </c>
      <c r="L52" s="40" t="s">
        <v>69</v>
      </c>
      <c r="M52" s="40" t="s">
        <v>69</v>
      </c>
      <c r="N52" s="40" t="s">
        <v>69</v>
      </c>
      <c r="O52" s="40" t="s">
        <v>69</v>
      </c>
      <c r="P52" s="40" t="s">
        <v>69</v>
      </c>
      <c r="Q52" s="40" t="s">
        <v>69</v>
      </c>
      <c r="R52" s="40" t="s">
        <v>69</v>
      </c>
      <c r="S52" s="40" t="s">
        <v>69</v>
      </c>
      <c r="T52" s="40" t="s">
        <v>69</v>
      </c>
      <c r="U52" s="40" t="s">
        <v>69</v>
      </c>
      <c r="V52" s="40" t="s">
        <v>69</v>
      </c>
      <c r="W52" s="40" t="s">
        <v>69</v>
      </c>
      <c r="X52" s="40" t="s">
        <v>69</v>
      </c>
      <c r="Y52" s="40" t="s">
        <v>69</v>
      </c>
      <c r="Z52" s="40" t="s">
        <v>69</v>
      </c>
      <c r="AA52" s="40" t="s">
        <v>69</v>
      </c>
      <c r="AB52" s="40" t="s">
        <v>69</v>
      </c>
      <c r="AC52" s="40" t="s">
        <v>69</v>
      </c>
      <c r="AD52" s="40" t="s">
        <v>69</v>
      </c>
      <c r="AE52" s="40" t="s">
        <v>69</v>
      </c>
      <c r="AF52" s="81">
        <f>AF53</f>
        <v>134.1</v>
      </c>
      <c r="AG52" s="81">
        <f t="shared" ref="AG52:CR52" si="319">AG53</f>
        <v>134.1</v>
      </c>
      <c r="AH52" s="41">
        <f t="shared" si="319"/>
        <v>134.1</v>
      </c>
      <c r="AI52" s="41">
        <f t="shared" si="319"/>
        <v>134.1</v>
      </c>
      <c r="AJ52" s="41">
        <f t="shared" si="319"/>
        <v>0</v>
      </c>
      <c r="AK52" s="41">
        <f t="shared" si="319"/>
        <v>0</v>
      </c>
      <c r="AL52" s="41">
        <f t="shared" si="319"/>
        <v>0</v>
      </c>
      <c r="AM52" s="41">
        <f t="shared" si="319"/>
        <v>0</v>
      </c>
      <c r="AN52" s="41">
        <f t="shared" si="319"/>
        <v>0</v>
      </c>
      <c r="AO52" s="41">
        <f t="shared" si="319"/>
        <v>0</v>
      </c>
      <c r="AP52" s="41">
        <f t="shared" si="319"/>
        <v>137.30000000000001</v>
      </c>
      <c r="AQ52" s="41">
        <f t="shared" si="319"/>
        <v>137.30000000000001</v>
      </c>
      <c r="AR52" s="41">
        <f t="shared" si="319"/>
        <v>0</v>
      </c>
      <c r="AS52" s="41">
        <f t="shared" si="319"/>
        <v>0</v>
      </c>
      <c r="AT52" s="41">
        <f t="shared" si="319"/>
        <v>0</v>
      </c>
      <c r="AU52" s="41">
        <f t="shared" si="319"/>
        <v>143.4</v>
      </c>
      <c r="AV52" s="41">
        <f t="shared" si="319"/>
        <v>143.4</v>
      </c>
      <c r="AW52" s="41">
        <f t="shared" si="319"/>
        <v>0</v>
      </c>
      <c r="AX52" s="41">
        <f t="shared" si="319"/>
        <v>0</v>
      </c>
      <c r="AY52" s="41">
        <f t="shared" si="319"/>
        <v>0</v>
      </c>
      <c r="AZ52" s="41">
        <f t="shared" si="319"/>
        <v>148.4</v>
      </c>
      <c r="BA52" s="41">
        <f t="shared" si="319"/>
        <v>148.4</v>
      </c>
      <c r="BB52" s="41">
        <f t="shared" si="319"/>
        <v>0</v>
      </c>
      <c r="BC52" s="41">
        <f t="shared" si="319"/>
        <v>0</v>
      </c>
      <c r="BD52" s="41">
        <f t="shared" si="319"/>
        <v>0</v>
      </c>
      <c r="BE52" s="41">
        <f t="shared" si="319"/>
        <v>153.69999999999999</v>
      </c>
      <c r="BF52" s="41">
        <f t="shared" si="319"/>
        <v>153.69999999999999</v>
      </c>
      <c r="BG52" s="41">
        <f t="shared" si="319"/>
        <v>0</v>
      </c>
      <c r="BH52" s="41">
        <f t="shared" si="319"/>
        <v>0</v>
      </c>
      <c r="BI52" s="41">
        <f t="shared" si="319"/>
        <v>0</v>
      </c>
      <c r="BJ52" s="41">
        <f t="shared" si="319"/>
        <v>134.1</v>
      </c>
      <c r="BK52" s="41">
        <f t="shared" si="319"/>
        <v>134.1</v>
      </c>
      <c r="BL52" s="41">
        <f t="shared" si="319"/>
        <v>134.1</v>
      </c>
      <c r="BM52" s="41">
        <f t="shared" si="319"/>
        <v>134.1</v>
      </c>
      <c r="BN52" s="41">
        <f t="shared" si="319"/>
        <v>0</v>
      </c>
      <c r="BO52" s="41">
        <f t="shared" si="319"/>
        <v>0</v>
      </c>
      <c r="BP52" s="41">
        <f t="shared" si="319"/>
        <v>0</v>
      </c>
      <c r="BQ52" s="41">
        <f t="shared" si="319"/>
        <v>0</v>
      </c>
      <c r="BR52" s="41">
        <f t="shared" si="319"/>
        <v>0</v>
      </c>
      <c r="BS52" s="41">
        <f t="shared" si="319"/>
        <v>0</v>
      </c>
      <c r="BT52" s="41">
        <f t="shared" si="319"/>
        <v>137.30000000000001</v>
      </c>
      <c r="BU52" s="41">
        <f t="shared" si="319"/>
        <v>137.30000000000001</v>
      </c>
      <c r="BV52" s="41">
        <f t="shared" si="319"/>
        <v>0</v>
      </c>
      <c r="BW52" s="41">
        <f t="shared" si="319"/>
        <v>0</v>
      </c>
      <c r="BX52" s="41">
        <f t="shared" si="319"/>
        <v>0</v>
      </c>
      <c r="BY52" s="41">
        <f t="shared" si="319"/>
        <v>143.4</v>
      </c>
      <c r="BZ52" s="41">
        <f t="shared" si="319"/>
        <v>143.4</v>
      </c>
      <c r="CA52" s="41">
        <f t="shared" si="319"/>
        <v>0</v>
      </c>
      <c r="CB52" s="41">
        <f t="shared" si="319"/>
        <v>0</v>
      </c>
      <c r="CC52" s="41">
        <f t="shared" si="319"/>
        <v>0</v>
      </c>
      <c r="CD52" s="41">
        <f t="shared" si="319"/>
        <v>148.4</v>
      </c>
      <c r="CE52" s="41">
        <f t="shared" si="319"/>
        <v>148.4</v>
      </c>
      <c r="CF52" s="41">
        <f t="shared" si="319"/>
        <v>0</v>
      </c>
      <c r="CG52" s="41">
        <f t="shared" si="319"/>
        <v>0</v>
      </c>
      <c r="CH52" s="41">
        <f t="shared" si="319"/>
        <v>0</v>
      </c>
      <c r="CI52" s="41">
        <f t="shared" si="319"/>
        <v>153.69999999999999</v>
      </c>
      <c r="CJ52" s="41">
        <f t="shared" si="319"/>
        <v>153.69999999999999</v>
      </c>
      <c r="CK52" s="41">
        <f t="shared" si="319"/>
        <v>0</v>
      </c>
      <c r="CL52" s="41">
        <f t="shared" si="319"/>
        <v>0</v>
      </c>
      <c r="CM52" s="41">
        <f t="shared" si="319"/>
        <v>0</v>
      </c>
      <c r="CN52" s="41">
        <f t="shared" si="319"/>
        <v>134.1</v>
      </c>
      <c r="CO52" s="41">
        <f t="shared" si="319"/>
        <v>134.1</v>
      </c>
      <c r="CP52" s="41">
        <f t="shared" si="319"/>
        <v>0</v>
      </c>
      <c r="CQ52" s="41">
        <f t="shared" si="319"/>
        <v>0</v>
      </c>
      <c r="CR52" s="41">
        <f t="shared" si="319"/>
        <v>0</v>
      </c>
      <c r="CS52" s="41">
        <f t="shared" ref="CS52:DQ52" si="320">CS53</f>
        <v>137.30000000000001</v>
      </c>
      <c r="CT52" s="41">
        <f t="shared" si="320"/>
        <v>137.30000000000001</v>
      </c>
      <c r="CU52" s="41">
        <f t="shared" si="320"/>
        <v>0</v>
      </c>
      <c r="CV52" s="41">
        <f t="shared" si="320"/>
        <v>0</v>
      </c>
      <c r="CW52" s="41">
        <f t="shared" si="320"/>
        <v>0</v>
      </c>
      <c r="CX52" s="41">
        <f t="shared" si="320"/>
        <v>143.4</v>
      </c>
      <c r="CY52" s="41">
        <f t="shared" si="320"/>
        <v>143.4</v>
      </c>
      <c r="CZ52" s="41">
        <f t="shared" si="320"/>
        <v>0</v>
      </c>
      <c r="DA52" s="41">
        <f t="shared" si="320"/>
        <v>0</v>
      </c>
      <c r="DB52" s="41">
        <f t="shared" si="320"/>
        <v>0</v>
      </c>
      <c r="DC52" s="41">
        <f t="shared" si="320"/>
        <v>134.1</v>
      </c>
      <c r="DD52" s="41">
        <f t="shared" si="320"/>
        <v>134.1</v>
      </c>
      <c r="DE52" s="41">
        <f t="shared" si="320"/>
        <v>0</v>
      </c>
      <c r="DF52" s="41">
        <f t="shared" si="320"/>
        <v>0</v>
      </c>
      <c r="DG52" s="41">
        <f t="shared" si="320"/>
        <v>0</v>
      </c>
      <c r="DH52" s="41">
        <f t="shared" si="320"/>
        <v>137.30000000000001</v>
      </c>
      <c r="DI52" s="41">
        <f t="shared" si="320"/>
        <v>137.30000000000001</v>
      </c>
      <c r="DJ52" s="41">
        <f t="shared" si="320"/>
        <v>0</v>
      </c>
      <c r="DK52" s="41">
        <f t="shared" si="320"/>
        <v>0</v>
      </c>
      <c r="DL52" s="41">
        <f t="shared" si="320"/>
        <v>0</v>
      </c>
      <c r="DM52" s="41">
        <f t="shared" si="320"/>
        <v>143.4</v>
      </c>
      <c r="DN52" s="41">
        <f t="shared" si="320"/>
        <v>143.4</v>
      </c>
      <c r="DO52" s="41">
        <f t="shared" si="320"/>
        <v>0</v>
      </c>
      <c r="DP52" s="41">
        <f t="shared" si="320"/>
        <v>0</v>
      </c>
      <c r="DQ52" s="41">
        <f t="shared" si="320"/>
        <v>0</v>
      </c>
      <c r="DR52" s="42" t="s">
        <v>71</v>
      </c>
      <c r="DS52" s="32"/>
    </row>
    <row r="53" spans="1:123" ht="220.8">
      <c r="A53" s="43" t="s">
        <v>155</v>
      </c>
      <c r="B53" s="44" t="s">
        <v>156</v>
      </c>
      <c r="C53" s="56" t="s">
        <v>78</v>
      </c>
      <c r="D53" s="48" t="s">
        <v>221</v>
      </c>
      <c r="E53" s="46" t="s">
        <v>219</v>
      </c>
      <c r="F53" s="48"/>
      <c r="G53" s="48"/>
      <c r="H53" s="48"/>
      <c r="I53" s="48"/>
      <c r="J53" s="48" t="s">
        <v>157</v>
      </c>
      <c r="K53" s="48" t="s">
        <v>79</v>
      </c>
      <c r="L53" s="48" t="s">
        <v>158</v>
      </c>
      <c r="M53" s="48"/>
      <c r="N53" s="48"/>
      <c r="O53" s="48"/>
      <c r="P53" s="48"/>
      <c r="Q53" s="48"/>
      <c r="R53" s="48"/>
      <c r="S53" s="48"/>
      <c r="T53" s="48"/>
      <c r="U53" s="48"/>
      <c r="V53" s="48"/>
      <c r="W53" s="48"/>
      <c r="X53" s="48"/>
      <c r="Y53" s="48"/>
      <c r="Z53" s="48"/>
      <c r="AA53" s="48"/>
      <c r="AB53" s="48"/>
      <c r="AC53" s="48" t="s">
        <v>103</v>
      </c>
      <c r="AD53" s="48" t="s">
        <v>104</v>
      </c>
      <c r="AE53" s="48" t="s">
        <v>97</v>
      </c>
      <c r="AF53" s="82">
        <f t="shared" si="81"/>
        <v>134.1</v>
      </c>
      <c r="AG53" s="82">
        <f t="shared" si="17"/>
        <v>134.1</v>
      </c>
      <c r="AH53" s="178">
        <v>134.1</v>
      </c>
      <c r="AI53" s="178">
        <v>134.1</v>
      </c>
      <c r="AJ53" s="178">
        <v>0</v>
      </c>
      <c r="AK53" s="178">
        <v>0</v>
      </c>
      <c r="AL53" s="178">
        <v>0</v>
      </c>
      <c r="AM53" s="178">
        <v>0</v>
      </c>
      <c r="AN53" s="178">
        <v>0</v>
      </c>
      <c r="AO53" s="178">
        <v>0</v>
      </c>
      <c r="AP53" s="49">
        <f t="shared" ref="AP53" si="321">AQ53+AR53+AS53+AT53</f>
        <v>137.30000000000001</v>
      </c>
      <c r="AQ53" s="178">
        <v>137.30000000000001</v>
      </c>
      <c r="AR53" s="178">
        <v>0</v>
      </c>
      <c r="AS53" s="178">
        <v>0</v>
      </c>
      <c r="AT53" s="178">
        <v>0</v>
      </c>
      <c r="AU53" s="49">
        <f t="shared" ref="AU53" si="322">AV53+AW53+AX53+AY53</f>
        <v>143.4</v>
      </c>
      <c r="AV53" s="178">
        <v>143.4</v>
      </c>
      <c r="AW53" s="178">
        <v>0</v>
      </c>
      <c r="AX53" s="178">
        <v>0</v>
      </c>
      <c r="AY53" s="178">
        <v>0</v>
      </c>
      <c r="AZ53" s="49">
        <f t="shared" ref="AZ53" si="323">BA53+BB53+BC53+BD53</f>
        <v>148.4</v>
      </c>
      <c r="BA53" s="178">
        <v>148.4</v>
      </c>
      <c r="BB53" s="178">
        <v>0</v>
      </c>
      <c r="BC53" s="178">
        <v>0</v>
      </c>
      <c r="BD53" s="178">
        <v>0</v>
      </c>
      <c r="BE53" s="49">
        <f t="shared" si="21"/>
        <v>153.69999999999999</v>
      </c>
      <c r="BF53" s="178">
        <v>153.69999999999999</v>
      </c>
      <c r="BG53" s="178">
        <v>0</v>
      </c>
      <c r="BH53" s="178">
        <v>0</v>
      </c>
      <c r="BI53" s="178">
        <v>0</v>
      </c>
      <c r="BJ53" s="49">
        <f t="shared" si="82"/>
        <v>134.1</v>
      </c>
      <c r="BK53" s="49">
        <f t="shared" si="22"/>
        <v>134.1</v>
      </c>
      <c r="BL53" s="49">
        <f t="shared" si="23"/>
        <v>134.1</v>
      </c>
      <c r="BM53" s="49">
        <f t="shared" si="24"/>
        <v>134.1</v>
      </c>
      <c r="BN53" s="49">
        <f t="shared" si="25"/>
        <v>0</v>
      </c>
      <c r="BO53" s="49">
        <f t="shared" si="26"/>
        <v>0</v>
      </c>
      <c r="BP53" s="49">
        <f t="shared" si="27"/>
        <v>0</v>
      </c>
      <c r="BQ53" s="49">
        <f t="shared" si="28"/>
        <v>0</v>
      </c>
      <c r="BR53" s="49">
        <f t="shared" si="29"/>
        <v>0</v>
      </c>
      <c r="BS53" s="49">
        <f t="shared" si="30"/>
        <v>0</v>
      </c>
      <c r="BT53" s="49">
        <f t="shared" si="31"/>
        <v>137.30000000000001</v>
      </c>
      <c r="BU53" s="49">
        <f t="shared" si="32"/>
        <v>137.30000000000001</v>
      </c>
      <c r="BV53" s="49">
        <f t="shared" si="33"/>
        <v>0</v>
      </c>
      <c r="BW53" s="49">
        <f t="shared" si="34"/>
        <v>0</v>
      </c>
      <c r="BX53" s="49">
        <f t="shared" si="35"/>
        <v>0</v>
      </c>
      <c r="BY53" s="49">
        <f t="shared" si="36"/>
        <v>143.4</v>
      </c>
      <c r="BZ53" s="49">
        <f t="shared" si="37"/>
        <v>143.4</v>
      </c>
      <c r="CA53" s="49">
        <f t="shared" si="38"/>
        <v>0</v>
      </c>
      <c r="CB53" s="49">
        <f t="shared" si="39"/>
        <v>0</v>
      </c>
      <c r="CC53" s="49">
        <f t="shared" si="40"/>
        <v>0</v>
      </c>
      <c r="CD53" s="49">
        <f t="shared" si="41"/>
        <v>148.4</v>
      </c>
      <c r="CE53" s="49">
        <f t="shared" si="42"/>
        <v>148.4</v>
      </c>
      <c r="CF53" s="49">
        <f t="shared" si="43"/>
        <v>0</v>
      </c>
      <c r="CG53" s="49">
        <f t="shared" si="44"/>
        <v>0</v>
      </c>
      <c r="CH53" s="49">
        <f t="shared" si="45"/>
        <v>0</v>
      </c>
      <c r="CI53" s="49">
        <f t="shared" si="46"/>
        <v>153.69999999999999</v>
      </c>
      <c r="CJ53" s="49">
        <f t="shared" si="47"/>
        <v>153.69999999999999</v>
      </c>
      <c r="CK53" s="49">
        <f t="shared" si="48"/>
        <v>0</v>
      </c>
      <c r="CL53" s="49">
        <f t="shared" si="49"/>
        <v>0</v>
      </c>
      <c r="CM53" s="49">
        <f t="shared" si="50"/>
        <v>0</v>
      </c>
      <c r="CN53" s="49">
        <f t="shared" si="51"/>
        <v>134.1</v>
      </c>
      <c r="CO53" s="49">
        <f t="shared" si="52"/>
        <v>134.1</v>
      </c>
      <c r="CP53" s="49">
        <f t="shared" si="53"/>
        <v>0</v>
      </c>
      <c r="CQ53" s="49">
        <f t="shared" si="54"/>
        <v>0</v>
      </c>
      <c r="CR53" s="49">
        <f t="shared" si="55"/>
        <v>0</v>
      </c>
      <c r="CS53" s="49">
        <f t="shared" si="56"/>
        <v>137.30000000000001</v>
      </c>
      <c r="CT53" s="49">
        <f t="shared" si="57"/>
        <v>137.30000000000001</v>
      </c>
      <c r="CU53" s="49">
        <f t="shared" si="58"/>
        <v>0</v>
      </c>
      <c r="CV53" s="49">
        <f t="shared" si="59"/>
        <v>0</v>
      </c>
      <c r="CW53" s="49">
        <f t="shared" si="60"/>
        <v>0</v>
      </c>
      <c r="CX53" s="49">
        <f t="shared" si="61"/>
        <v>143.4</v>
      </c>
      <c r="CY53" s="49">
        <f t="shared" si="62"/>
        <v>143.4</v>
      </c>
      <c r="CZ53" s="49">
        <f t="shared" si="63"/>
        <v>0</v>
      </c>
      <c r="DA53" s="49">
        <f t="shared" si="64"/>
        <v>0</v>
      </c>
      <c r="DB53" s="49">
        <f t="shared" si="65"/>
        <v>0</v>
      </c>
      <c r="DC53" s="49">
        <f t="shared" si="66"/>
        <v>134.1</v>
      </c>
      <c r="DD53" s="49">
        <f t="shared" si="67"/>
        <v>134.1</v>
      </c>
      <c r="DE53" s="49">
        <f t="shared" si="68"/>
        <v>0</v>
      </c>
      <c r="DF53" s="49">
        <f t="shared" si="69"/>
        <v>0</v>
      </c>
      <c r="DG53" s="49">
        <f t="shared" si="70"/>
        <v>0</v>
      </c>
      <c r="DH53" s="49">
        <f t="shared" si="71"/>
        <v>137.30000000000001</v>
      </c>
      <c r="DI53" s="49">
        <f t="shared" si="72"/>
        <v>137.30000000000001</v>
      </c>
      <c r="DJ53" s="49">
        <f t="shared" si="73"/>
        <v>0</v>
      </c>
      <c r="DK53" s="49">
        <f t="shared" si="74"/>
        <v>0</v>
      </c>
      <c r="DL53" s="49">
        <f t="shared" si="75"/>
        <v>0</v>
      </c>
      <c r="DM53" s="49">
        <f t="shared" si="76"/>
        <v>143.4</v>
      </c>
      <c r="DN53" s="49">
        <f t="shared" si="77"/>
        <v>143.4</v>
      </c>
      <c r="DO53" s="49">
        <f t="shared" si="78"/>
        <v>0</v>
      </c>
      <c r="DP53" s="49">
        <f t="shared" si="79"/>
        <v>0</v>
      </c>
      <c r="DQ53" s="49">
        <f t="shared" si="80"/>
        <v>0</v>
      </c>
      <c r="DR53" s="50" t="s">
        <v>159</v>
      </c>
      <c r="DS53" s="4"/>
    </row>
    <row r="54" spans="1:123" s="33" customFormat="1" ht="41.4">
      <c r="A54" s="38" t="s">
        <v>160</v>
      </c>
      <c r="B54" s="39" t="s">
        <v>161</v>
      </c>
      <c r="C54" s="40" t="s">
        <v>69</v>
      </c>
      <c r="D54" s="40" t="s">
        <v>69</v>
      </c>
      <c r="E54" s="40" t="s">
        <v>69</v>
      </c>
      <c r="F54" s="40" t="s">
        <v>69</v>
      </c>
      <c r="G54" s="40" t="s">
        <v>69</v>
      </c>
      <c r="H54" s="40" t="s">
        <v>69</v>
      </c>
      <c r="I54" s="40" t="s">
        <v>69</v>
      </c>
      <c r="J54" s="40" t="s">
        <v>69</v>
      </c>
      <c r="K54" s="40" t="s">
        <v>69</v>
      </c>
      <c r="L54" s="40" t="s">
        <v>69</v>
      </c>
      <c r="M54" s="40" t="s">
        <v>69</v>
      </c>
      <c r="N54" s="40" t="s">
        <v>69</v>
      </c>
      <c r="O54" s="40" t="s">
        <v>69</v>
      </c>
      <c r="P54" s="40" t="s">
        <v>69</v>
      </c>
      <c r="Q54" s="40" t="s">
        <v>69</v>
      </c>
      <c r="R54" s="40" t="s">
        <v>69</v>
      </c>
      <c r="S54" s="40" t="s">
        <v>69</v>
      </c>
      <c r="T54" s="40" t="s">
        <v>69</v>
      </c>
      <c r="U54" s="40" t="s">
        <v>69</v>
      </c>
      <c r="V54" s="40" t="s">
        <v>69</v>
      </c>
      <c r="W54" s="40" t="s">
        <v>69</v>
      </c>
      <c r="X54" s="40" t="s">
        <v>69</v>
      </c>
      <c r="Y54" s="40" t="s">
        <v>69</v>
      </c>
      <c r="Z54" s="40" t="s">
        <v>69</v>
      </c>
      <c r="AA54" s="40" t="s">
        <v>69</v>
      </c>
      <c r="AB54" s="40" t="s">
        <v>69</v>
      </c>
      <c r="AC54" s="40" t="s">
        <v>69</v>
      </c>
      <c r="AD54" s="40" t="s">
        <v>69</v>
      </c>
      <c r="AE54" s="40" t="s">
        <v>69</v>
      </c>
      <c r="AF54" s="81">
        <f>AF55</f>
        <v>0.7</v>
      </c>
      <c r="AG54" s="81">
        <f t="shared" ref="AG54:CR54" si="324">AG55</f>
        <v>0</v>
      </c>
      <c r="AH54" s="41">
        <f t="shared" si="324"/>
        <v>0</v>
      </c>
      <c r="AI54" s="41">
        <f t="shared" si="324"/>
        <v>0</v>
      </c>
      <c r="AJ54" s="41">
        <f t="shared" si="324"/>
        <v>0.7</v>
      </c>
      <c r="AK54" s="41">
        <f t="shared" si="324"/>
        <v>0</v>
      </c>
      <c r="AL54" s="41">
        <f t="shared" si="324"/>
        <v>0</v>
      </c>
      <c r="AM54" s="41">
        <f t="shared" si="324"/>
        <v>0</v>
      </c>
      <c r="AN54" s="41">
        <f t="shared" si="324"/>
        <v>0</v>
      </c>
      <c r="AO54" s="41">
        <f t="shared" si="324"/>
        <v>0</v>
      </c>
      <c r="AP54" s="41">
        <f t="shared" si="324"/>
        <v>0.7</v>
      </c>
      <c r="AQ54" s="41">
        <f t="shared" si="324"/>
        <v>0</v>
      </c>
      <c r="AR54" s="41">
        <f t="shared" si="324"/>
        <v>0.7</v>
      </c>
      <c r="AS54" s="41">
        <f t="shared" si="324"/>
        <v>0</v>
      </c>
      <c r="AT54" s="41">
        <f t="shared" si="324"/>
        <v>0</v>
      </c>
      <c r="AU54" s="41">
        <f t="shared" si="324"/>
        <v>0.7</v>
      </c>
      <c r="AV54" s="41">
        <f t="shared" si="324"/>
        <v>0</v>
      </c>
      <c r="AW54" s="41">
        <f t="shared" si="324"/>
        <v>0.7</v>
      </c>
      <c r="AX54" s="41">
        <f t="shared" si="324"/>
        <v>0</v>
      </c>
      <c r="AY54" s="41">
        <f t="shared" si="324"/>
        <v>0</v>
      </c>
      <c r="AZ54" s="41">
        <f t="shared" si="324"/>
        <v>0.7</v>
      </c>
      <c r="BA54" s="41">
        <f t="shared" si="324"/>
        <v>0</v>
      </c>
      <c r="BB54" s="41">
        <f t="shared" si="324"/>
        <v>0.7</v>
      </c>
      <c r="BC54" s="41">
        <f t="shared" si="324"/>
        <v>0</v>
      </c>
      <c r="BD54" s="41">
        <f t="shared" si="324"/>
        <v>0</v>
      </c>
      <c r="BE54" s="41">
        <f t="shared" si="324"/>
        <v>0.7</v>
      </c>
      <c r="BF54" s="41">
        <f t="shared" si="324"/>
        <v>0</v>
      </c>
      <c r="BG54" s="41">
        <f t="shared" si="324"/>
        <v>0.7</v>
      </c>
      <c r="BH54" s="41">
        <f t="shared" si="324"/>
        <v>0</v>
      </c>
      <c r="BI54" s="41">
        <f t="shared" si="324"/>
        <v>0</v>
      </c>
      <c r="BJ54" s="41">
        <f t="shared" si="324"/>
        <v>0.7</v>
      </c>
      <c r="BK54" s="41">
        <f t="shared" si="324"/>
        <v>0</v>
      </c>
      <c r="BL54" s="41">
        <f t="shared" si="324"/>
        <v>0</v>
      </c>
      <c r="BM54" s="41">
        <f t="shared" si="324"/>
        <v>0</v>
      </c>
      <c r="BN54" s="41">
        <f t="shared" si="324"/>
        <v>0.7</v>
      </c>
      <c r="BO54" s="41">
        <f t="shared" si="324"/>
        <v>0</v>
      </c>
      <c r="BP54" s="41">
        <f t="shared" si="324"/>
        <v>0</v>
      </c>
      <c r="BQ54" s="41">
        <f t="shared" si="324"/>
        <v>0</v>
      </c>
      <c r="BR54" s="41">
        <f t="shared" si="324"/>
        <v>0</v>
      </c>
      <c r="BS54" s="41">
        <f t="shared" si="324"/>
        <v>0</v>
      </c>
      <c r="BT54" s="41">
        <f t="shared" si="324"/>
        <v>0.7</v>
      </c>
      <c r="BU54" s="41">
        <f t="shared" si="324"/>
        <v>0</v>
      </c>
      <c r="BV54" s="41">
        <f t="shared" si="324"/>
        <v>0.7</v>
      </c>
      <c r="BW54" s="41">
        <f t="shared" si="324"/>
        <v>0</v>
      </c>
      <c r="BX54" s="41">
        <f t="shared" si="324"/>
        <v>0</v>
      </c>
      <c r="BY54" s="41">
        <f t="shared" si="324"/>
        <v>0.7</v>
      </c>
      <c r="BZ54" s="41">
        <f t="shared" si="324"/>
        <v>0</v>
      </c>
      <c r="CA54" s="41">
        <f t="shared" si="324"/>
        <v>0.7</v>
      </c>
      <c r="CB54" s="41">
        <f t="shared" si="324"/>
        <v>0</v>
      </c>
      <c r="CC54" s="41">
        <f t="shared" si="324"/>
        <v>0</v>
      </c>
      <c r="CD54" s="41">
        <f t="shared" si="324"/>
        <v>0.7</v>
      </c>
      <c r="CE54" s="41">
        <f t="shared" si="324"/>
        <v>0</v>
      </c>
      <c r="CF54" s="41">
        <f t="shared" si="324"/>
        <v>0.7</v>
      </c>
      <c r="CG54" s="41">
        <f t="shared" si="324"/>
        <v>0</v>
      </c>
      <c r="CH54" s="41">
        <f t="shared" si="324"/>
        <v>0</v>
      </c>
      <c r="CI54" s="41">
        <f t="shared" si="324"/>
        <v>0.7</v>
      </c>
      <c r="CJ54" s="41">
        <f t="shared" si="324"/>
        <v>0</v>
      </c>
      <c r="CK54" s="41">
        <f t="shared" si="324"/>
        <v>0.7</v>
      </c>
      <c r="CL54" s="41">
        <f t="shared" si="324"/>
        <v>0</v>
      </c>
      <c r="CM54" s="41">
        <f t="shared" si="324"/>
        <v>0</v>
      </c>
      <c r="CN54" s="41">
        <f t="shared" si="324"/>
        <v>0</v>
      </c>
      <c r="CO54" s="41">
        <f t="shared" si="324"/>
        <v>0</v>
      </c>
      <c r="CP54" s="41">
        <f t="shared" si="324"/>
        <v>0</v>
      </c>
      <c r="CQ54" s="41">
        <f t="shared" si="324"/>
        <v>0</v>
      </c>
      <c r="CR54" s="41">
        <f t="shared" si="324"/>
        <v>0</v>
      </c>
      <c r="CS54" s="41">
        <f t="shared" ref="CS54:DQ54" si="325">CS55</f>
        <v>0.7</v>
      </c>
      <c r="CT54" s="41">
        <f t="shared" si="325"/>
        <v>0</v>
      </c>
      <c r="CU54" s="41">
        <f t="shared" si="325"/>
        <v>0.7</v>
      </c>
      <c r="CV54" s="41">
        <f t="shared" si="325"/>
        <v>0</v>
      </c>
      <c r="CW54" s="41">
        <f t="shared" si="325"/>
        <v>0</v>
      </c>
      <c r="CX54" s="41">
        <f t="shared" si="325"/>
        <v>0.7</v>
      </c>
      <c r="CY54" s="41">
        <f t="shared" si="325"/>
        <v>0</v>
      </c>
      <c r="CZ54" s="41">
        <f t="shared" si="325"/>
        <v>0.7</v>
      </c>
      <c r="DA54" s="41">
        <f t="shared" si="325"/>
        <v>0</v>
      </c>
      <c r="DB54" s="41">
        <f t="shared" si="325"/>
        <v>0</v>
      </c>
      <c r="DC54" s="41">
        <f t="shared" si="325"/>
        <v>0</v>
      </c>
      <c r="DD54" s="41">
        <f t="shared" si="325"/>
        <v>0</v>
      </c>
      <c r="DE54" s="41">
        <f t="shared" si="325"/>
        <v>0</v>
      </c>
      <c r="DF54" s="41">
        <f t="shared" si="325"/>
        <v>0</v>
      </c>
      <c r="DG54" s="41">
        <f t="shared" si="325"/>
        <v>0</v>
      </c>
      <c r="DH54" s="41">
        <f t="shared" si="325"/>
        <v>0.7</v>
      </c>
      <c r="DI54" s="41">
        <f t="shared" si="325"/>
        <v>0</v>
      </c>
      <c r="DJ54" s="41">
        <f t="shared" si="325"/>
        <v>0.7</v>
      </c>
      <c r="DK54" s="41">
        <f t="shared" si="325"/>
        <v>0</v>
      </c>
      <c r="DL54" s="41">
        <f t="shared" si="325"/>
        <v>0</v>
      </c>
      <c r="DM54" s="41">
        <f t="shared" si="325"/>
        <v>0.7</v>
      </c>
      <c r="DN54" s="41">
        <f t="shared" si="325"/>
        <v>0</v>
      </c>
      <c r="DO54" s="41">
        <f t="shared" si="325"/>
        <v>0.7</v>
      </c>
      <c r="DP54" s="41">
        <f t="shared" si="325"/>
        <v>0</v>
      </c>
      <c r="DQ54" s="41">
        <f t="shared" si="325"/>
        <v>0</v>
      </c>
      <c r="DR54" s="42" t="s">
        <v>71</v>
      </c>
      <c r="DS54" s="32"/>
    </row>
    <row r="55" spans="1:123" ht="386.4">
      <c r="A55" s="43" t="s">
        <v>162</v>
      </c>
      <c r="B55" s="44" t="s">
        <v>163</v>
      </c>
      <c r="C55" s="56" t="s">
        <v>78</v>
      </c>
      <c r="D55" s="48" t="s">
        <v>224</v>
      </c>
      <c r="E55" s="46" t="s">
        <v>219</v>
      </c>
      <c r="F55" s="48"/>
      <c r="G55" s="48"/>
      <c r="H55" s="48"/>
      <c r="I55" s="48"/>
      <c r="J55" s="48"/>
      <c r="K55" s="48"/>
      <c r="L55" s="48"/>
      <c r="M55" s="48"/>
      <c r="N55" s="48"/>
      <c r="O55" s="48"/>
      <c r="P55" s="48"/>
      <c r="Q55" s="48"/>
      <c r="R55" s="48"/>
      <c r="S55" s="48"/>
      <c r="T55" s="48"/>
      <c r="U55" s="48"/>
      <c r="V55" s="48"/>
      <c r="W55" s="58" t="s">
        <v>164</v>
      </c>
      <c r="X55" s="48" t="s">
        <v>217</v>
      </c>
      <c r="Y55" s="48" t="s">
        <v>225</v>
      </c>
      <c r="Z55" s="48"/>
      <c r="AA55" s="48"/>
      <c r="AB55" s="48"/>
      <c r="AC55" s="48" t="s">
        <v>28</v>
      </c>
      <c r="AD55" s="48" t="s">
        <v>85</v>
      </c>
      <c r="AE55" s="48" t="s">
        <v>137</v>
      </c>
      <c r="AF55" s="82">
        <f t="shared" si="81"/>
        <v>0.7</v>
      </c>
      <c r="AG55" s="82">
        <f t="shared" si="17"/>
        <v>0</v>
      </c>
      <c r="AH55" s="178">
        <v>0</v>
      </c>
      <c r="AI55" s="178">
        <v>0</v>
      </c>
      <c r="AJ55" s="178">
        <v>0.7</v>
      </c>
      <c r="AK55" s="178">
        <v>0</v>
      </c>
      <c r="AL55" s="178">
        <v>0</v>
      </c>
      <c r="AM55" s="178">
        <v>0</v>
      </c>
      <c r="AN55" s="178">
        <v>0</v>
      </c>
      <c r="AO55" s="178">
        <v>0</v>
      </c>
      <c r="AP55" s="49">
        <f t="shared" ref="AP55" si="326">AQ55+AR55+AS55+AT55</f>
        <v>0.7</v>
      </c>
      <c r="AQ55" s="178">
        <v>0</v>
      </c>
      <c r="AR55" s="178">
        <v>0.7</v>
      </c>
      <c r="AS55" s="178">
        <v>0</v>
      </c>
      <c r="AT55" s="178">
        <v>0</v>
      </c>
      <c r="AU55" s="49">
        <f t="shared" ref="AU55" si="327">AV55+AW55+AX55+AY55</f>
        <v>0.7</v>
      </c>
      <c r="AV55" s="178">
        <v>0</v>
      </c>
      <c r="AW55" s="178">
        <v>0.7</v>
      </c>
      <c r="AX55" s="178">
        <v>0</v>
      </c>
      <c r="AY55" s="178">
        <v>0</v>
      </c>
      <c r="AZ55" s="49">
        <f t="shared" ref="AZ55" si="328">BA55+BB55+BC55+BD55</f>
        <v>0.7</v>
      </c>
      <c r="BA55" s="178">
        <v>0</v>
      </c>
      <c r="BB55" s="178">
        <v>0.7</v>
      </c>
      <c r="BC55" s="178">
        <v>0</v>
      </c>
      <c r="BD55" s="178">
        <v>0</v>
      </c>
      <c r="BE55" s="49">
        <f t="shared" si="21"/>
        <v>0.7</v>
      </c>
      <c r="BF55" s="178">
        <v>0</v>
      </c>
      <c r="BG55" s="178">
        <v>0.7</v>
      </c>
      <c r="BH55" s="178">
        <v>0</v>
      </c>
      <c r="BI55" s="178">
        <v>0</v>
      </c>
      <c r="BJ55" s="49">
        <f t="shared" si="82"/>
        <v>0.7</v>
      </c>
      <c r="BK55" s="49">
        <f t="shared" si="22"/>
        <v>0</v>
      </c>
      <c r="BL55" s="49">
        <f t="shared" si="23"/>
        <v>0</v>
      </c>
      <c r="BM55" s="49">
        <f t="shared" si="24"/>
        <v>0</v>
      </c>
      <c r="BN55" s="49">
        <f t="shared" si="25"/>
        <v>0.7</v>
      </c>
      <c r="BO55" s="49">
        <f t="shared" si="26"/>
        <v>0</v>
      </c>
      <c r="BP55" s="49">
        <f t="shared" si="27"/>
        <v>0</v>
      </c>
      <c r="BQ55" s="49">
        <f t="shared" si="28"/>
        <v>0</v>
      </c>
      <c r="BR55" s="49">
        <f t="shared" si="29"/>
        <v>0</v>
      </c>
      <c r="BS55" s="49">
        <f t="shared" si="30"/>
        <v>0</v>
      </c>
      <c r="BT55" s="49">
        <f t="shared" si="31"/>
        <v>0.7</v>
      </c>
      <c r="BU55" s="49">
        <f t="shared" si="32"/>
        <v>0</v>
      </c>
      <c r="BV55" s="49">
        <f t="shared" si="33"/>
        <v>0.7</v>
      </c>
      <c r="BW55" s="49">
        <f t="shared" si="34"/>
        <v>0</v>
      </c>
      <c r="BX55" s="49">
        <f t="shared" si="35"/>
        <v>0</v>
      </c>
      <c r="BY55" s="49">
        <f t="shared" si="36"/>
        <v>0.7</v>
      </c>
      <c r="BZ55" s="49">
        <f t="shared" si="37"/>
        <v>0</v>
      </c>
      <c r="CA55" s="49">
        <f t="shared" si="38"/>
        <v>0.7</v>
      </c>
      <c r="CB55" s="49">
        <f t="shared" si="39"/>
        <v>0</v>
      </c>
      <c r="CC55" s="49">
        <f t="shared" si="40"/>
        <v>0</v>
      </c>
      <c r="CD55" s="49">
        <f t="shared" si="41"/>
        <v>0.7</v>
      </c>
      <c r="CE55" s="49">
        <f t="shared" si="42"/>
        <v>0</v>
      </c>
      <c r="CF55" s="49">
        <f t="shared" si="43"/>
        <v>0.7</v>
      </c>
      <c r="CG55" s="49">
        <f t="shared" si="44"/>
        <v>0</v>
      </c>
      <c r="CH55" s="49">
        <f t="shared" si="45"/>
        <v>0</v>
      </c>
      <c r="CI55" s="49">
        <f t="shared" si="46"/>
        <v>0.7</v>
      </c>
      <c r="CJ55" s="49">
        <f t="shared" si="47"/>
        <v>0</v>
      </c>
      <c r="CK55" s="49">
        <f t="shared" si="48"/>
        <v>0.7</v>
      </c>
      <c r="CL55" s="49">
        <f t="shared" si="49"/>
        <v>0</v>
      </c>
      <c r="CM55" s="49">
        <f t="shared" si="50"/>
        <v>0</v>
      </c>
      <c r="CN55" s="49">
        <f t="shared" si="51"/>
        <v>0</v>
      </c>
      <c r="CO55" s="49">
        <f t="shared" si="52"/>
        <v>0</v>
      </c>
      <c r="CP55" s="49">
        <f t="shared" si="53"/>
        <v>0</v>
      </c>
      <c r="CQ55" s="49">
        <f t="shared" si="54"/>
        <v>0</v>
      </c>
      <c r="CR55" s="49">
        <f t="shared" si="55"/>
        <v>0</v>
      </c>
      <c r="CS55" s="49">
        <f t="shared" si="56"/>
        <v>0.7</v>
      </c>
      <c r="CT55" s="49">
        <f t="shared" si="57"/>
        <v>0</v>
      </c>
      <c r="CU55" s="49">
        <f t="shared" si="58"/>
        <v>0.7</v>
      </c>
      <c r="CV55" s="49">
        <f t="shared" si="59"/>
        <v>0</v>
      </c>
      <c r="CW55" s="49">
        <f t="shared" si="60"/>
        <v>0</v>
      </c>
      <c r="CX55" s="49">
        <f t="shared" si="61"/>
        <v>0.7</v>
      </c>
      <c r="CY55" s="49">
        <f t="shared" si="62"/>
        <v>0</v>
      </c>
      <c r="CZ55" s="49">
        <f t="shared" si="63"/>
        <v>0.7</v>
      </c>
      <c r="DA55" s="49">
        <f t="shared" si="64"/>
        <v>0</v>
      </c>
      <c r="DB55" s="49">
        <f t="shared" si="65"/>
        <v>0</v>
      </c>
      <c r="DC55" s="49">
        <f t="shared" si="66"/>
        <v>0</v>
      </c>
      <c r="DD55" s="49">
        <f t="shared" si="67"/>
        <v>0</v>
      </c>
      <c r="DE55" s="49">
        <f t="shared" si="68"/>
        <v>0</v>
      </c>
      <c r="DF55" s="49">
        <f t="shared" si="69"/>
        <v>0</v>
      </c>
      <c r="DG55" s="49">
        <f t="shared" si="70"/>
        <v>0</v>
      </c>
      <c r="DH55" s="49">
        <f t="shared" si="71"/>
        <v>0.7</v>
      </c>
      <c r="DI55" s="49">
        <f t="shared" si="72"/>
        <v>0</v>
      </c>
      <c r="DJ55" s="49">
        <f t="shared" si="73"/>
        <v>0.7</v>
      </c>
      <c r="DK55" s="49">
        <f t="shared" si="74"/>
        <v>0</v>
      </c>
      <c r="DL55" s="49">
        <f t="shared" si="75"/>
        <v>0</v>
      </c>
      <c r="DM55" s="49">
        <f t="shared" si="76"/>
        <v>0.7</v>
      </c>
      <c r="DN55" s="49">
        <f t="shared" si="77"/>
        <v>0</v>
      </c>
      <c r="DO55" s="49">
        <f t="shared" si="78"/>
        <v>0.7</v>
      </c>
      <c r="DP55" s="49">
        <f t="shared" si="79"/>
        <v>0</v>
      </c>
      <c r="DQ55" s="49">
        <f t="shared" si="80"/>
        <v>0</v>
      </c>
      <c r="DR55" s="50" t="s">
        <v>110</v>
      </c>
      <c r="DS55" s="4"/>
    </row>
    <row r="56" spans="1:123" s="33" customFormat="1" ht="96.6">
      <c r="A56" s="38" t="s">
        <v>165</v>
      </c>
      <c r="B56" s="39" t="s">
        <v>166</v>
      </c>
      <c r="C56" s="40" t="s">
        <v>69</v>
      </c>
      <c r="D56" s="40" t="s">
        <v>69</v>
      </c>
      <c r="E56" s="40" t="s">
        <v>69</v>
      </c>
      <c r="F56" s="40" t="s">
        <v>69</v>
      </c>
      <c r="G56" s="40" t="s">
        <v>69</v>
      </c>
      <c r="H56" s="40" t="s">
        <v>69</v>
      </c>
      <c r="I56" s="40" t="s">
        <v>69</v>
      </c>
      <c r="J56" s="40" t="s">
        <v>69</v>
      </c>
      <c r="K56" s="40" t="s">
        <v>69</v>
      </c>
      <c r="L56" s="40" t="s">
        <v>69</v>
      </c>
      <c r="M56" s="40" t="s">
        <v>69</v>
      </c>
      <c r="N56" s="40" t="s">
        <v>69</v>
      </c>
      <c r="O56" s="40" t="s">
        <v>69</v>
      </c>
      <c r="P56" s="40" t="s">
        <v>69</v>
      </c>
      <c r="Q56" s="40" t="s">
        <v>69</v>
      </c>
      <c r="R56" s="40" t="s">
        <v>69</v>
      </c>
      <c r="S56" s="40" t="s">
        <v>69</v>
      </c>
      <c r="T56" s="40" t="s">
        <v>69</v>
      </c>
      <c r="U56" s="40" t="s">
        <v>69</v>
      </c>
      <c r="V56" s="40" t="s">
        <v>69</v>
      </c>
      <c r="W56" s="40" t="s">
        <v>69</v>
      </c>
      <c r="X56" s="40" t="s">
        <v>69</v>
      </c>
      <c r="Y56" s="40" t="s">
        <v>69</v>
      </c>
      <c r="Z56" s="40" t="s">
        <v>69</v>
      </c>
      <c r="AA56" s="40" t="s">
        <v>69</v>
      </c>
      <c r="AB56" s="40" t="s">
        <v>69</v>
      </c>
      <c r="AC56" s="40" t="s">
        <v>69</v>
      </c>
      <c r="AD56" s="40" t="s">
        <v>69</v>
      </c>
      <c r="AE56" s="40" t="s">
        <v>69</v>
      </c>
      <c r="AF56" s="81">
        <f>AF57</f>
        <v>705.3</v>
      </c>
      <c r="AG56" s="81">
        <f t="shared" ref="AG56:CR57" si="329">AG57</f>
        <v>705.3</v>
      </c>
      <c r="AH56" s="41">
        <f t="shared" si="329"/>
        <v>0</v>
      </c>
      <c r="AI56" s="41">
        <f t="shared" si="329"/>
        <v>0</v>
      </c>
      <c r="AJ56" s="41">
        <f t="shared" si="329"/>
        <v>0</v>
      </c>
      <c r="AK56" s="41">
        <f t="shared" si="329"/>
        <v>0</v>
      </c>
      <c r="AL56" s="41">
        <f t="shared" si="329"/>
        <v>0</v>
      </c>
      <c r="AM56" s="41">
        <f t="shared" si="329"/>
        <v>0</v>
      </c>
      <c r="AN56" s="41">
        <f t="shared" si="329"/>
        <v>705.3</v>
      </c>
      <c r="AO56" s="41">
        <f t="shared" si="329"/>
        <v>705.3</v>
      </c>
      <c r="AP56" s="41">
        <f t="shared" si="329"/>
        <v>789.3</v>
      </c>
      <c r="AQ56" s="41">
        <f t="shared" si="329"/>
        <v>0</v>
      </c>
      <c r="AR56" s="41">
        <f t="shared" si="329"/>
        <v>0</v>
      </c>
      <c r="AS56" s="41">
        <f t="shared" si="329"/>
        <v>0</v>
      </c>
      <c r="AT56" s="41">
        <f t="shared" si="329"/>
        <v>789.3</v>
      </c>
      <c r="AU56" s="41">
        <f t="shared" si="329"/>
        <v>71.5</v>
      </c>
      <c r="AV56" s="41">
        <f t="shared" si="329"/>
        <v>0</v>
      </c>
      <c r="AW56" s="41">
        <f t="shared" si="329"/>
        <v>0</v>
      </c>
      <c r="AX56" s="41">
        <f t="shared" si="329"/>
        <v>0</v>
      </c>
      <c r="AY56" s="41">
        <f t="shared" si="329"/>
        <v>71.5</v>
      </c>
      <c r="AZ56" s="41">
        <f t="shared" si="329"/>
        <v>0</v>
      </c>
      <c r="BA56" s="41">
        <f t="shared" si="329"/>
        <v>0</v>
      </c>
      <c r="BB56" s="41">
        <f t="shared" si="329"/>
        <v>0</v>
      </c>
      <c r="BC56" s="41">
        <f t="shared" si="329"/>
        <v>0</v>
      </c>
      <c r="BD56" s="41">
        <f t="shared" si="329"/>
        <v>0</v>
      </c>
      <c r="BE56" s="41">
        <f t="shared" si="329"/>
        <v>0</v>
      </c>
      <c r="BF56" s="41">
        <f t="shared" si="329"/>
        <v>0</v>
      </c>
      <c r="BG56" s="41">
        <f t="shared" si="329"/>
        <v>0</v>
      </c>
      <c r="BH56" s="41">
        <f t="shared" si="329"/>
        <v>0</v>
      </c>
      <c r="BI56" s="41">
        <f t="shared" si="329"/>
        <v>0</v>
      </c>
      <c r="BJ56" s="41">
        <f t="shared" si="329"/>
        <v>705.3</v>
      </c>
      <c r="BK56" s="41">
        <f t="shared" si="329"/>
        <v>705.3</v>
      </c>
      <c r="BL56" s="41">
        <f t="shared" si="329"/>
        <v>0</v>
      </c>
      <c r="BM56" s="41">
        <f t="shared" si="329"/>
        <v>0</v>
      </c>
      <c r="BN56" s="41">
        <f t="shared" si="329"/>
        <v>0</v>
      </c>
      <c r="BO56" s="41">
        <f t="shared" si="329"/>
        <v>0</v>
      </c>
      <c r="BP56" s="41">
        <f t="shared" si="329"/>
        <v>0</v>
      </c>
      <c r="BQ56" s="41">
        <f t="shared" si="329"/>
        <v>0</v>
      </c>
      <c r="BR56" s="41">
        <f t="shared" si="329"/>
        <v>705.3</v>
      </c>
      <c r="BS56" s="41">
        <f t="shared" si="329"/>
        <v>705.3</v>
      </c>
      <c r="BT56" s="41">
        <f t="shared" si="329"/>
        <v>789.3</v>
      </c>
      <c r="BU56" s="41">
        <f t="shared" si="329"/>
        <v>0</v>
      </c>
      <c r="BV56" s="41">
        <f t="shared" si="329"/>
        <v>0</v>
      </c>
      <c r="BW56" s="41">
        <f t="shared" si="329"/>
        <v>0</v>
      </c>
      <c r="BX56" s="41">
        <f t="shared" si="329"/>
        <v>789.3</v>
      </c>
      <c r="BY56" s="41">
        <f t="shared" si="329"/>
        <v>71.5</v>
      </c>
      <c r="BZ56" s="41">
        <f t="shared" si="329"/>
        <v>0</v>
      </c>
      <c r="CA56" s="41">
        <f t="shared" si="329"/>
        <v>0</v>
      </c>
      <c r="CB56" s="41">
        <f t="shared" si="329"/>
        <v>0</v>
      </c>
      <c r="CC56" s="41">
        <f t="shared" si="329"/>
        <v>71.5</v>
      </c>
      <c r="CD56" s="41">
        <f t="shared" si="329"/>
        <v>0</v>
      </c>
      <c r="CE56" s="41">
        <f t="shared" si="329"/>
        <v>0</v>
      </c>
      <c r="CF56" s="41">
        <f t="shared" si="329"/>
        <v>0</v>
      </c>
      <c r="CG56" s="41">
        <f t="shared" si="329"/>
        <v>0</v>
      </c>
      <c r="CH56" s="41">
        <f t="shared" si="329"/>
        <v>0</v>
      </c>
      <c r="CI56" s="41">
        <f t="shared" si="329"/>
        <v>0</v>
      </c>
      <c r="CJ56" s="41">
        <f t="shared" si="329"/>
        <v>0</v>
      </c>
      <c r="CK56" s="41">
        <f t="shared" si="329"/>
        <v>0</v>
      </c>
      <c r="CL56" s="41">
        <f t="shared" si="329"/>
        <v>0</v>
      </c>
      <c r="CM56" s="41">
        <f t="shared" si="329"/>
        <v>0</v>
      </c>
      <c r="CN56" s="41">
        <f t="shared" si="329"/>
        <v>705.3</v>
      </c>
      <c r="CO56" s="41">
        <f t="shared" si="329"/>
        <v>0</v>
      </c>
      <c r="CP56" s="41">
        <f t="shared" si="329"/>
        <v>0</v>
      </c>
      <c r="CQ56" s="41">
        <f t="shared" si="329"/>
        <v>0</v>
      </c>
      <c r="CR56" s="41">
        <f t="shared" si="329"/>
        <v>705.3</v>
      </c>
      <c r="CS56" s="41">
        <f t="shared" ref="CS56:DQ57" si="330">CS57</f>
        <v>789.3</v>
      </c>
      <c r="CT56" s="41">
        <f t="shared" si="330"/>
        <v>0</v>
      </c>
      <c r="CU56" s="41">
        <f t="shared" si="330"/>
        <v>0</v>
      </c>
      <c r="CV56" s="41">
        <f t="shared" si="330"/>
        <v>0</v>
      </c>
      <c r="CW56" s="41">
        <f t="shared" si="330"/>
        <v>789.3</v>
      </c>
      <c r="CX56" s="41">
        <f t="shared" si="330"/>
        <v>71.5</v>
      </c>
      <c r="CY56" s="41">
        <f t="shared" si="330"/>
        <v>0</v>
      </c>
      <c r="CZ56" s="41">
        <f t="shared" si="330"/>
        <v>0</v>
      </c>
      <c r="DA56" s="41">
        <f t="shared" si="330"/>
        <v>0</v>
      </c>
      <c r="DB56" s="41">
        <f t="shared" si="330"/>
        <v>71.5</v>
      </c>
      <c r="DC56" s="41">
        <f t="shared" si="330"/>
        <v>705.3</v>
      </c>
      <c r="DD56" s="41">
        <f t="shared" si="330"/>
        <v>0</v>
      </c>
      <c r="DE56" s="41">
        <f t="shared" si="330"/>
        <v>0</v>
      </c>
      <c r="DF56" s="41">
        <f t="shared" si="330"/>
        <v>0</v>
      </c>
      <c r="DG56" s="41">
        <f t="shared" si="330"/>
        <v>705.3</v>
      </c>
      <c r="DH56" s="41">
        <f t="shared" si="330"/>
        <v>789.3</v>
      </c>
      <c r="DI56" s="41">
        <f t="shared" si="330"/>
        <v>0</v>
      </c>
      <c r="DJ56" s="41">
        <f t="shared" si="330"/>
        <v>0</v>
      </c>
      <c r="DK56" s="41">
        <f t="shared" si="330"/>
        <v>0</v>
      </c>
      <c r="DL56" s="41">
        <f t="shared" si="330"/>
        <v>789.3</v>
      </c>
      <c r="DM56" s="41">
        <f t="shared" si="330"/>
        <v>71.5</v>
      </c>
      <c r="DN56" s="41">
        <f t="shared" si="330"/>
        <v>0</v>
      </c>
      <c r="DO56" s="41">
        <f t="shared" si="330"/>
        <v>0</v>
      </c>
      <c r="DP56" s="41">
        <f t="shared" si="330"/>
        <v>0</v>
      </c>
      <c r="DQ56" s="41">
        <f t="shared" si="330"/>
        <v>71.5</v>
      </c>
      <c r="DR56" s="42" t="s">
        <v>71</v>
      </c>
      <c r="DS56" s="32"/>
    </row>
    <row r="57" spans="1:123" s="33" customFormat="1" ht="41.4">
      <c r="A57" s="38" t="s">
        <v>167</v>
      </c>
      <c r="B57" s="39" t="s">
        <v>168</v>
      </c>
      <c r="C57" s="40" t="s">
        <v>69</v>
      </c>
      <c r="D57" s="40" t="s">
        <v>69</v>
      </c>
      <c r="E57" s="40" t="s">
        <v>69</v>
      </c>
      <c r="F57" s="40" t="s">
        <v>69</v>
      </c>
      <c r="G57" s="40" t="s">
        <v>69</v>
      </c>
      <c r="H57" s="40" t="s">
        <v>69</v>
      </c>
      <c r="I57" s="40" t="s">
        <v>69</v>
      </c>
      <c r="J57" s="40" t="s">
        <v>69</v>
      </c>
      <c r="K57" s="40" t="s">
        <v>69</v>
      </c>
      <c r="L57" s="40" t="s">
        <v>69</v>
      </c>
      <c r="M57" s="40" t="s">
        <v>69</v>
      </c>
      <c r="N57" s="40" t="s">
        <v>69</v>
      </c>
      <c r="O57" s="40" t="s">
        <v>69</v>
      </c>
      <c r="P57" s="40" t="s">
        <v>69</v>
      </c>
      <c r="Q57" s="40" t="s">
        <v>69</v>
      </c>
      <c r="R57" s="40" t="s">
        <v>69</v>
      </c>
      <c r="S57" s="40" t="s">
        <v>69</v>
      </c>
      <c r="T57" s="40" t="s">
        <v>69</v>
      </c>
      <c r="U57" s="40" t="s">
        <v>69</v>
      </c>
      <c r="V57" s="40" t="s">
        <v>69</v>
      </c>
      <c r="W57" s="40" t="s">
        <v>69</v>
      </c>
      <c r="X57" s="40" t="s">
        <v>69</v>
      </c>
      <c r="Y57" s="40" t="s">
        <v>69</v>
      </c>
      <c r="Z57" s="40" t="s">
        <v>69</v>
      </c>
      <c r="AA57" s="40" t="s">
        <v>69</v>
      </c>
      <c r="AB57" s="40" t="s">
        <v>69</v>
      </c>
      <c r="AC57" s="40" t="s">
        <v>69</v>
      </c>
      <c r="AD57" s="40" t="s">
        <v>69</v>
      </c>
      <c r="AE57" s="40" t="s">
        <v>69</v>
      </c>
      <c r="AF57" s="81">
        <f>AF58</f>
        <v>705.3</v>
      </c>
      <c r="AG57" s="81">
        <f t="shared" si="329"/>
        <v>705.3</v>
      </c>
      <c r="AH57" s="41">
        <f t="shared" si="329"/>
        <v>0</v>
      </c>
      <c r="AI57" s="41">
        <f t="shared" si="329"/>
        <v>0</v>
      </c>
      <c r="AJ57" s="41">
        <f t="shared" si="329"/>
        <v>0</v>
      </c>
      <c r="AK57" s="41">
        <f t="shared" si="329"/>
        <v>0</v>
      </c>
      <c r="AL57" s="41">
        <f t="shared" si="329"/>
        <v>0</v>
      </c>
      <c r="AM57" s="41">
        <f t="shared" si="329"/>
        <v>0</v>
      </c>
      <c r="AN57" s="41">
        <f t="shared" si="329"/>
        <v>705.3</v>
      </c>
      <c r="AO57" s="41">
        <f t="shared" si="329"/>
        <v>705.3</v>
      </c>
      <c r="AP57" s="41">
        <f t="shared" si="329"/>
        <v>789.3</v>
      </c>
      <c r="AQ57" s="41">
        <f t="shared" si="329"/>
        <v>0</v>
      </c>
      <c r="AR57" s="41">
        <f t="shared" si="329"/>
        <v>0</v>
      </c>
      <c r="AS57" s="41">
        <f t="shared" si="329"/>
        <v>0</v>
      </c>
      <c r="AT57" s="41">
        <f t="shared" si="329"/>
        <v>789.3</v>
      </c>
      <c r="AU57" s="41">
        <f t="shared" si="329"/>
        <v>71.5</v>
      </c>
      <c r="AV57" s="41">
        <f t="shared" si="329"/>
        <v>0</v>
      </c>
      <c r="AW57" s="41">
        <f t="shared" si="329"/>
        <v>0</v>
      </c>
      <c r="AX57" s="41">
        <f t="shared" si="329"/>
        <v>0</v>
      </c>
      <c r="AY57" s="41">
        <f t="shared" si="329"/>
        <v>71.5</v>
      </c>
      <c r="AZ57" s="41">
        <f t="shared" si="329"/>
        <v>0</v>
      </c>
      <c r="BA57" s="41">
        <f t="shared" si="329"/>
        <v>0</v>
      </c>
      <c r="BB57" s="41">
        <f t="shared" si="329"/>
        <v>0</v>
      </c>
      <c r="BC57" s="41">
        <f t="shared" si="329"/>
        <v>0</v>
      </c>
      <c r="BD57" s="41">
        <f t="shared" si="329"/>
        <v>0</v>
      </c>
      <c r="BE57" s="41">
        <f t="shared" si="329"/>
        <v>0</v>
      </c>
      <c r="BF57" s="41">
        <f t="shared" si="329"/>
        <v>0</v>
      </c>
      <c r="BG57" s="41">
        <f t="shared" si="329"/>
        <v>0</v>
      </c>
      <c r="BH57" s="41">
        <f t="shared" si="329"/>
        <v>0</v>
      </c>
      <c r="BI57" s="41">
        <f t="shared" si="329"/>
        <v>0</v>
      </c>
      <c r="BJ57" s="41">
        <f t="shared" si="329"/>
        <v>705.3</v>
      </c>
      <c r="BK57" s="41">
        <f t="shared" si="329"/>
        <v>705.3</v>
      </c>
      <c r="BL57" s="41">
        <f t="shared" si="329"/>
        <v>0</v>
      </c>
      <c r="BM57" s="41">
        <f t="shared" si="329"/>
        <v>0</v>
      </c>
      <c r="BN57" s="41">
        <f t="shared" si="329"/>
        <v>0</v>
      </c>
      <c r="BO57" s="41">
        <f t="shared" si="329"/>
        <v>0</v>
      </c>
      <c r="BP57" s="41">
        <f t="shared" si="329"/>
        <v>0</v>
      </c>
      <c r="BQ57" s="41">
        <f t="shared" si="329"/>
        <v>0</v>
      </c>
      <c r="BR57" s="41">
        <f t="shared" si="329"/>
        <v>705.3</v>
      </c>
      <c r="BS57" s="41">
        <f t="shared" si="329"/>
        <v>705.3</v>
      </c>
      <c r="BT57" s="41">
        <f t="shared" si="329"/>
        <v>789.3</v>
      </c>
      <c r="BU57" s="41">
        <f t="shared" si="329"/>
        <v>0</v>
      </c>
      <c r="BV57" s="41">
        <f t="shared" si="329"/>
        <v>0</v>
      </c>
      <c r="BW57" s="41">
        <f t="shared" si="329"/>
        <v>0</v>
      </c>
      <c r="BX57" s="41">
        <f t="shared" si="329"/>
        <v>789.3</v>
      </c>
      <c r="BY57" s="41">
        <f t="shared" si="329"/>
        <v>71.5</v>
      </c>
      <c r="BZ57" s="41">
        <f t="shared" si="329"/>
        <v>0</v>
      </c>
      <c r="CA57" s="41">
        <f t="shared" si="329"/>
        <v>0</v>
      </c>
      <c r="CB57" s="41">
        <f t="shared" si="329"/>
        <v>0</v>
      </c>
      <c r="CC57" s="41">
        <f t="shared" si="329"/>
        <v>71.5</v>
      </c>
      <c r="CD57" s="41">
        <f t="shared" si="329"/>
        <v>0</v>
      </c>
      <c r="CE57" s="41">
        <f t="shared" si="329"/>
        <v>0</v>
      </c>
      <c r="CF57" s="41">
        <f t="shared" si="329"/>
        <v>0</v>
      </c>
      <c r="CG57" s="41">
        <f t="shared" si="329"/>
        <v>0</v>
      </c>
      <c r="CH57" s="41">
        <f t="shared" si="329"/>
        <v>0</v>
      </c>
      <c r="CI57" s="41">
        <f t="shared" si="329"/>
        <v>0</v>
      </c>
      <c r="CJ57" s="41">
        <f t="shared" si="329"/>
        <v>0</v>
      </c>
      <c r="CK57" s="41">
        <f t="shared" si="329"/>
        <v>0</v>
      </c>
      <c r="CL57" s="41">
        <f t="shared" si="329"/>
        <v>0</v>
      </c>
      <c r="CM57" s="41">
        <f t="shared" si="329"/>
        <v>0</v>
      </c>
      <c r="CN57" s="41">
        <f t="shared" si="329"/>
        <v>705.3</v>
      </c>
      <c r="CO57" s="41">
        <f t="shared" si="329"/>
        <v>0</v>
      </c>
      <c r="CP57" s="41">
        <f t="shared" si="329"/>
        <v>0</v>
      </c>
      <c r="CQ57" s="41">
        <f t="shared" si="329"/>
        <v>0</v>
      </c>
      <c r="CR57" s="41">
        <f t="shared" si="329"/>
        <v>705.3</v>
      </c>
      <c r="CS57" s="41">
        <f t="shared" si="330"/>
        <v>789.3</v>
      </c>
      <c r="CT57" s="41">
        <f t="shared" si="330"/>
        <v>0</v>
      </c>
      <c r="CU57" s="41">
        <f t="shared" si="330"/>
        <v>0</v>
      </c>
      <c r="CV57" s="41">
        <f t="shared" si="330"/>
        <v>0</v>
      </c>
      <c r="CW57" s="41">
        <f t="shared" si="330"/>
        <v>789.3</v>
      </c>
      <c r="CX57" s="41">
        <f t="shared" si="330"/>
        <v>71.5</v>
      </c>
      <c r="CY57" s="41">
        <f t="shared" si="330"/>
        <v>0</v>
      </c>
      <c r="CZ57" s="41">
        <f t="shared" si="330"/>
        <v>0</v>
      </c>
      <c r="DA57" s="41">
        <f t="shared" si="330"/>
        <v>0</v>
      </c>
      <c r="DB57" s="41">
        <f t="shared" si="330"/>
        <v>71.5</v>
      </c>
      <c r="DC57" s="41">
        <f t="shared" si="330"/>
        <v>705.3</v>
      </c>
      <c r="DD57" s="41">
        <f t="shared" si="330"/>
        <v>0</v>
      </c>
      <c r="DE57" s="41">
        <f t="shared" si="330"/>
        <v>0</v>
      </c>
      <c r="DF57" s="41">
        <f t="shared" si="330"/>
        <v>0</v>
      </c>
      <c r="DG57" s="41">
        <f t="shared" si="330"/>
        <v>705.3</v>
      </c>
      <c r="DH57" s="41">
        <f t="shared" si="330"/>
        <v>789.3</v>
      </c>
      <c r="DI57" s="41">
        <f t="shared" si="330"/>
        <v>0</v>
      </c>
      <c r="DJ57" s="41">
        <f t="shared" si="330"/>
        <v>0</v>
      </c>
      <c r="DK57" s="41">
        <f t="shared" si="330"/>
        <v>0</v>
      </c>
      <c r="DL57" s="41">
        <f t="shared" si="330"/>
        <v>789.3</v>
      </c>
      <c r="DM57" s="41">
        <f t="shared" si="330"/>
        <v>71.5</v>
      </c>
      <c r="DN57" s="41">
        <f t="shared" si="330"/>
        <v>0</v>
      </c>
      <c r="DO57" s="41">
        <f t="shared" si="330"/>
        <v>0</v>
      </c>
      <c r="DP57" s="41">
        <f t="shared" si="330"/>
        <v>0</v>
      </c>
      <c r="DQ57" s="41">
        <f t="shared" si="330"/>
        <v>71.5</v>
      </c>
      <c r="DR57" s="42" t="s">
        <v>71</v>
      </c>
      <c r="DS57" s="32"/>
    </row>
    <row r="58" spans="1:123" s="33" customFormat="1" ht="96.6">
      <c r="A58" s="38" t="s">
        <v>169</v>
      </c>
      <c r="B58" s="39" t="s">
        <v>170</v>
      </c>
      <c r="C58" s="40" t="s">
        <v>69</v>
      </c>
      <c r="D58" s="40" t="s">
        <v>69</v>
      </c>
      <c r="E58" s="40" t="s">
        <v>69</v>
      </c>
      <c r="F58" s="40" t="s">
        <v>69</v>
      </c>
      <c r="G58" s="40" t="s">
        <v>69</v>
      </c>
      <c r="H58" s="40" t="s">
        <v>69</v>
      </c>
      <c r="I58" s="40" t="s">
        <v>69</v>
      </c>
      <c r="J58" s="40" t="s">
        <v>69</v>
      </c>
      <c r="K58" s="40" t="s">
        <v>69</v>
      </c>
      <c r="L58" s="40" t="s">
        <v>69</v>
      </c>
      <c r="M58" s="40" t="s">
        <v>69</v>
      </c>
      <c r="N58" s="40" t="s">
        <v>69</v>
      </c>
      <c r="O58" s="40" t="s">
        <v>69</v>
      </c>
      <c r="P58" s="40" t="s">
        <v>69</v>
      </c>
      <c r="Q58" s="40" t="s">
        <v>69</v>
      </c>
      <c r="R58" s="40" t="s">
        <v>69</v>
      </c>
      <c r="S58" s="40" t="s">
        <v>69</v>
      </c>
      <c r="T58" s="40" t="s">
        <v>69</v>
      </c>
      <c r="U58" s="40" t="s">
        <v>69</v>
      </c>
      <c r="V58" s="40" t="s">
        <v>69</v>
      </c>
      <c r="W58" s="40" t="s">
        <v>69</v>
      </c>
      <c r="X58" s="40" t="s">
        <v>69</v>
      </c>
      <c r="Y58" s="40" t="s">
        <v>69</v>
      </c>
      <c r="Z58" s="40" t="s">
        <v>69</v>
      </c>
      <c r="AA58" s="40" t="s">
        <v>69</v>
      </c>
      <c r="AB58" s="40" t="s">
        <v>69</v>
      </c>
      <c r="AC58" s="40" t="s">
        <v>69</v>
      </c>
      <c r="AD58" s="40" t="s">
        <v>69</v>
      </c>
      <c r="AE58" s="40" t="s">
        <v>69</v>
      </c>
      <c r="AF58" s="81">
        <f>AF59+AF60+AF61+AF62+AF63</f>
        <v>705.3</v>
      </c>
      <c r="AG58" s="81">
        <f t="shared" ref="AG58:CR58" si="331">AG59+AG60+AG61+AG62+AG63</f>
        <v>705.3</v>
      </c>
      <c r="AH58" s="41">
        <f t="shared" ref="AH58" si="332">AH59+AH60+AH61+AH62+AH63</f>
        <v>0</v>
      </c>
      <c r="AI58" s="41">
        <f t="shared" si="331"/>
        <v>0</v>
      </c>
      <c r="AJ58" s="41">
        <f t="shared" ref="AJ58" si="333">AJ59+AJ60+AJ61+AJ62+AJ63</f>
        <v>0</v>
      </c>
      <c r="AK58" s="41">
        <f t="shared" si="331"/>
        <v>0</v>
      </c>
      <c r="AL58" s="41">
        <f t="shared" si="331"/>
        <v>0</v>
      </c>
      <c r="AM58" s="41">
        <f t="shared" ref="AM58" si="334">AM59+AM60+AM61+AM62+AM63</f>
        <v>0</v>
      </c>
      <c r="AN58" s="41">
        <f t="shared" ref="AN58" si="335">AN59+AN60+AN61+AN62+AN63</f>
        <v>705.3</v>
      </c>
      <c r="AO58" s="41">
        <f t="shared" ref="AO58" si="336">AO59+AO60+AO61+AO62+AO63</f>
        <v>705.3</v>
      </c>
      <c r="AP58" s="41">
        <f t="shared" ref="AP58:AT58" si="337">AP59+AP60+AP61+AP62+AP63</f>
        <v>789.3</v>
      </c>
      <c r="AQ58" s="41">
        <f t="shared" si="337"/>
        <v>0</v>
      </c>
      <c r="AR58" s="41">
        <f t="shared" si="337"/>
        <v>0</v>
      </c>
      <c r="AS58" s="41">
        <f t="shared" si="337"/>
        <v>0</v>
      </c>
      <c r="AT58" s="41">
        <f t="shared" si="337"/>
        <v>789.3</v>
      </c>
      <c r="AU58" s="41">
        <f t="shared" ref="AU58:BD58" si="338">AU59+AU60+AU61+AU62+AU63</f>
        <v>71.5</v>
      </c>
      <c r="AV58" s="41">
        <f t="shared" si="338"/>
        <v>0</v>
      </c>
      <c r="AW58" s="41">
        <f t="shared" si="338"/>
        <v>0</v>
      </c>
      <c r="AX58" s="41">
        <f t="shared" si="338"/>
        <v>0</v>
      </c>
      <c r="AY58" s="41">
        <f t="shared" si="338"/>
        <v>71.5</v>
      </c>
      <c r="AZ58" s="41">
        <f t="shared" si="338"/>
        <v>0</v>
      </c>
      <c r="BA58" s="41">
        <f t="shared" si="338"/>
        <v>0</v>
      </c>
      <c r="BB58" s="41">
        <f t="shared" si="338"/>
        <v>0</v>
      </c>
      <c r="BC58" s="41">
        <f t="shared" si="338"/>
        <v>0</v>
      </c>
      <c r="BD58" s="41">
        <f t="shared" si="338"/>
        <v>0</v>
      </c>
      <c r="BE58" s="41">
        <f t="shared" si="331"/>
        <v>0</v>
      </c>
      <c r="BF58" s="41">
        <f t="shared" si="331"/>
        <v>0</v>
      </c>
      <c r="BG58" s="41">
        <f t="shared" si="331"/>
        <v>0</v>
      </c>
      <c r="BH58" s="41">
        <f t="shared" si="331"/>
        <v>0</v>
      </c>
      <c r="BI58" s="41">
        <f t="shared" si="331"/>
        <v>0</v>
      </c>
      <c r="BJ58" s="41">
        <f t="shared" si="331"/>
        <v>705.3</v>
      </c>
      <c r="BK58" s="41">
        <f t="shared" si="331"/>
        <v>705.3</v>
      </c>
      <c r="BL58" s="41">
        <f t="shared" si="331"/>
        <v>0</v>
      </c>
      <c r="BM58" s="41">
        <f t="shared" si="331"/>
        <v>0</v>
      </c>
      <c r="BN58" s="41">
        <f t="shared" si="331"/>
        <v>0</v>
      </c>
      <c r="BO58" s="41">
        <f t="shared" si="331"/>
        <v>0</v>
      </c>
      <c r="BP58" s="41">
        <f t="shared" si="331"/>
        <v>0</v>
      </c>
      <c r="BQ58" s="41">
        <f t="shared" si="331"/>
        <v>0</v>
      </c>
      <c r="BR58" s="41">
        <f t="shared" si="331"/>
        <v>705.3</v>
      </c>
      <c r="BS58" s="41">
        <f t="shared" si="331"/>
        <v>705.3</v>
      </c>
      <c r="BT58" s="41">
        <f t="shared" si="331"/>
        <v>789.3</v>
      </c>
      <c r="BU58" s="41">
        <f t="shared" si="331"/>
        <v>0</v>
      </c>
      <c r="BV58" s="41">
        <f t="shared" si="331"/>
        <v>0</v>
      </c>
      <c r="BW58" s="41">
        <f t="shared" si="331"/>
        <v>0</v>
      </c>
      <c r="BX58" s="41">
        <f t="shared" si="331"/>
        <v>789.3</v>
      </c>
      <c r="BY58" s="41">
        <f t="shared" si="331"/>
        <v>71.5</v>
      </c>
      <c r="BZ58" s="41">
        <f t="shared" si="331"/>
        <v>0</v>
      </c>
      <c r="CA58" s="41">
        <f t="shared" si="331"/>
        <v>0</v>
      </c>
      <c r="CB58" s="41">
        <f t="shared" si="331"/>
        <v>0</v>
      </c>
      <c r="CC58" s="41">
        <f t="shared" si="331"/>
        <v>71.5</v>
      </c>
      <c r="CD58" s="41">
        <f t="shared" si="331"/>
        <v>0</v>
      </c>
      <c r="CE58" s="41">
        <f t="shared" si="331"/>
        <v>0</v>
      </c>
      <c r="CF58" s="41">
        <f t="shared" si="331"/>
        <v>0</v>
      </c>
      <c r="CG58" s="41">
        <f t="shared" si="331"/>
        <v>0</v>
      </c>
      <c r="CH58" s="41">
        <f t="shared" si="331"/>
        <v>0</v>
      </c>
      <c r="CI58" s="41">
        <f t="shared" si="331"/>
        <v>0</v>
      </c>
      <c r="CJ58" s="41">
        <f t="shared" si="331"/>
        <v>0</v>
      </c>
      <c r="CK58" s="41">
        <f t="shared" si="331"/>
        <v>0</v>
      </c>
      <c r="CL58" s="41">
        <f t="shared" si="331"/>
        <v>0</v>
      </c>
      <c r="CM58" s="41">
        <f t="shared" si="331"/>
        <v>0</v>
      </c>
      <c r="CN58" s="41">
        <f t="shared" si="331"/>
        <v>705.3</v>
      </c>
      <c r="CO58" s="41">
        <f t="shared" si="331"/>
        <v>0</v>
      </c>
      <c r="CP58" s="41">
        <f t="shared" si="331"/>
        <v>0</v>
      </c>
      <c r="CQ58" s="41">
        <f t="shared" si="331"/>
        <v>0</v>
      </c>
      <c r="CR58" s="41">
        <f t="shared" si="331"/>
        <v>705.3</v>
      </c>
      <c r="CS58" s="41">
        <f t="shared" ref="CS58:DQ58" si="339">CS59+CS60+CS61+CS62+CS63</f>
        <v>789.3</v>
      </c>
      <c r="CT58" s="41">
        <f t="shared" si="339"/>
        <v>0</v>
      </c>
      <c r="CU58" s="41">
        <f t="shared" si="339"/>
        <v>0</v>
      </c>
      <c r="CV58" s="41">
        <f t="shared" si="339"/>
        <v>0</v>
      </c>
      <c r="CW58" s="41">
        <f t="shared" si="339"/>
        <v>789.3</v>
      </c>
      <c r="CX58" s="41">
        <f t="shared" si="339"/>
        <v>71.5</v>
      </c>
      <c r="CY58" s="41">
        <f t="shared" si="339"/>
        <v>0</v>
      </c>
      <c r="CZ58" s="41">
        <f t="shared" si="339"/>
        <v>0</v>
      </c>
      <c r="DA58" s="41">
        <f t="shared" si="339"/>
        <v>0</v>
      </c>
      <c r="DB58" s="41">
        <f t="shared" si="339"/>
        <v>71.5</v>
      </c>
      <c r="DC58" s="41">
        <f t="shared" si="339"/>
        <v>705.3</v>
      </c>
      <c r="DD58" s="41">
        <f t="shared" si="339"/>
        <v>0</v>
      </c>
      <c r="DE58" s="41">
        <f t="shared" si="339"/>
        <v>0</v>
      </c>
      <c r="DF58" s="41">
        <f t="shared" si="339"/>
        <v>0</v>
      </c>
      <c r="DG58" s="41">
        <f t="shared" si="339"/>
        <v>705.3</v>
      </c>
      <c r="DH58" s="41">
        <f t="shared" si="339"/>
        <v>789.3</v>
      </c>
      <c r="DI58" s="41">
        <f t="shared" si="339"/>
        <v>0</v>
      </c>
      <c r="DJ58" s="41">
        <f t="shared" si="339"/>
        <v>0</v>
      </c>
      <c r="DK58" s="41">
        <f t="shared" si="339"/>
        <v>0</v>
      </c>
      <c r="DL58" s="41">
        <f t="shared" si="339"/>
        <v>789.3</v>
      </c>
      <c r="DM58" s="41">
        <f t="shared" si="339"/>
        <v>71.5</v>
      </c>
      <c r="DN58" s="41">
        <f t="shared" si="339"/>
        <v>0</v>
      </c>
      <c r="DO58" s="41">
        <f t="shared" si="339"/>
        <v>0</v>
      </c>
      <c r="DP58" s="41">
        <f t="shared" si="339"/>
        <v>0</v>
      </c>
      <c r="DQ58" s="41">
        <f t="shared" si="339"/>
        <v>71.5</v>
      </c>
      <c r="DR58" s="42" t="s">
        <v>71</v>
      </c>
      <c r="DS58" s="32"/>
    </row>
    <row r="59" spans="1:123" ht="96.6">
      <c r="A59" s="43" t="s">
        <v>171</v>
      </c>
      <c r="B59" s="44" t="s">
        <v>172</v>
      </c>
      <c r="C59" s="56" t="s">
        <v>78</v>
      </c>
      <c r="D59" s="48" t="s">
        <v>226</v>
      </c>
      <c r="E59" s="46" t="s">
        <v>219</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t="s">
        <v>85</v>
      </c>
      <c r="AE59" s="48" t="s">
        <v>108</v>
      </c>
      <c r="AF59" s="82">
        <f t="shared" si="81"/>
        <v>530.1</v>
      </c>
      <c r="AG59" s="82">
        <f t="shared" si="17"/>
        <v>530.1</v>
      </c>
      <c r="AH59" s="49">
        <v>0</v>
      </c>
      <c r="AI59" s="49">
        <v>0</v>
      </c>
      <c r="AJ59" s="49">
        <v>0</v>
      </c>
      <c r="AK59" s="49">
        <v>0</v>
      </c>
      <c r="AL59" s="49">
        <v>0</v>
      </c>
      <c r="AM59" s="49">
        <v>0</v>
      </c>
      <c r="AN59" s="178">
        <v>530.1</v>
      </c>
      <c r="AO59" s="178">
        <v>530.1</v>
      </c>
      <c r="AP59" s="49">
        <f t="shared" ref="AP59:AP64" si="340">AQ59+AR59+AS59+AT59</f>
        <v>598.70000000000005</v>
      </c>
      <c r="AQ59" s="49">
        <v>0</v>
      </c>
      <c r="AR59" s="49">
        <v>0</v>
      </c>
      <c r="AS59" s="49">
        <v>0</v>
      </c>
      <c r="AT59" s="178">
        <f>555.1+43.6</f>
        <v>598.70000000000005</v>
      </c>
      <c r="AU59" s="49">
        <f t="shared" ref="AU59:AU63" si="341">AV59+AW59+AX59+AY59</f>
        <v>0</v>
      </c>
      <c r="AV59" s="49">
        <v>0</v>
      </c>
      <c r="AW59" s="49">
        <v>0</v>
      </c>
      <c r="AX59" s="49">
        <v>0</v>
      </c>
      <c r="AY59" s="49">
        <v>0</v>
      </c>
      <c r="AZ59" s="49">
        <f t="shared" ref="AZ59:AZ63" si="342">BA59+BB59+BC59+BD59</f>
        <v>0</v>
      </c>
      <c r="BA59" s="49">
        <v>0</v>
      </c>
      <c r="BB59" s="49">
        <v>0</v>
      </c>
      <c r="BC59" s="49">
        <v>0</v>
      </c>
      <c r="BD59" s="49"/>
      <c r="BE59" s="49">
        <f t="shared" si="21"/>
        <v>0</v>
      </c>
      <c r="BF59" s="49">
        <v>0</v>
      </c>
      <c r="BG59" s="49">
        <v>0</v>
      </c>
      <c r="BH59" s="49">
        <v>0</v>
      </c>
      <c r="BI59" s="49"/>
      <c r="BJ59" s="49">
        <f t="shared" si="82"/>
        <v>530.1</v>
      </c>
      <c r="BK59" s="49">
        <f t="shared" si="22"/>
        <v>530.1</v>
      </c>
      <c r="BL59" s="49">
        <f t="shared" si="23"/>
        <v>0</v>
      </c>
      <c r="BM59" s="49">
        <f t="shared" si="24"/>
        <v>0</v>
      </c>
      <c r="BN59" s="49">
        <f t="shared" si="25"/>
        <v>0</v>
      </c>
      <c r="BO59" s="49">
        <f t="shared" si="26"/>
        <v>0</v>
      </c>
      <c r="BP59" s="49">
        <f t="shared" si="27"/>
        <v>0</v>
      </c>
      <c r="BQ59" s="49">
        <f t="shared" si="28"/>
        <v>0</v>
      </c>
      <c r="BR59" s="49">
        <f t="shared" si="29"/>
        <v>530.1</v>
      </c>
      <c r="BS59" s="49">
        <f t="shared" si="30"/>
        <v>530.1</v>
      </c>
      <c r="BT59" s="49">
        <f t="shared" si="31"/>
        <v>598.70000000000005</v>
      </c>
      <c r="BU59" s="49">
        <f t="shared" si="32"/>
        <v>0</v>
      </c>
      <c r="BV59" s="49">
        <f t="shared" si="33"/>
        <v>0</v>
      </c>
      <c r="BW59" s="49">
        <f t="shared" si="34"/>
        <v>0</v>
      </c>
      <c r="BX59" s="49">
        <f t="shared" si="35"/>
        <v>598.70000000000005</v>
      </c>
      <c r="BY59" s="49">
        <f t="shared" si="36"/>
        <v>0</v>
      </c>
      <c r="BZ59" s="49">
        <f t="shared" si="37"/>
        <v>0</v>
      </c>
      <c r="CA59" s="49">
        <f t="shared" si="38"/>
        <v>0</v>
      </c>
      <c r="CB59" s="49">
        <f t="shared" si="39"/>
        <v>0</v>
      </c>
      <c r="CC59" s="49">
        <f t="shared" si="40"/>
        <v>0</v>
      </c>
      <c r="CD59" s="49">
        <f t="shared" si="41"/>
        <v>0</v>
      </c>
      <c r="CE59" s="49">
        <f t="shared" si="42"/>
        <v>0</v>
      </c>
      <c r="CF59" s="49">
        <f t="shared" si="43"/>
        <v>0</v>
      </c>
      <c r="CG59" s="49">
        <f t="shared" si="44"/>
        <v>0</v>
      </c>
      <c r="CH59" s="49">
        <f t="shared" si="45"/>
        <v>0</v>
      </c>
      <c r="CI59" s="49">
        <f t="shared" si="46"/>
        <v>0</v>
      </c>
      <c r="CJ59" s="49">
        <f t="shared" si="47"/>
        <v>0</v>
      </c>
      <c r="CK59" s="49">
        <f t="shared" si="48"/>
        <v>0</v>
      </c>
      <c r="CL59" s="49">
        <f t="shared" si="49"/>
        <v>0</v>
      </c>
      <c r="CM59" s="49">
        <f t="shared" si="50"/>
        <v>0</v>
      </c>
      <c r="CN59" s="49">
        <f t="shared" si="51"/>
        <v>530.1</v>
      </c>
      <c r="CO59" s="49">
        <f t="shared" si="52"/>
        <v>0</v>
      </c>
      <c r="CP59" s="49">
        <f t="shared" si="53"/>
        <v>0</v>
      </c>
      <c r="CQ59" s="49">
        <f t="shared" si="54"/>
        <v>0</v>
      </c>
      <c r="CR59" s="49">
        <f t="shared" si="55"/>
        <v>530.1</v>
      </c>
      <c r="CS59" s="49">
        <f t="shared" si="56"/>
        <v>598.70000000000005</v>
      </c>
      <c r="CT59" s="49">
        <f t="shared" si="57"/>
        <v>0</v>
      </c>
      <c r="CU59" s="49">
        <f t="shared" si="58"/>
        <v>0</v>
      </c>
      <c r="CV59" s="49">
        <f t="shared" si="59"/>
        <v>0</v>
      </c>
      <c r="CW59" s="49">
        <f t="shared" si="60"/>
        <v>598.70000000000005</v>
      </c>
      <c r="CX59" s="49">
        <f t="shared" si="61"/>
        <v>0</v>
      </c>
      <c r="CY59" s="49">
        <f t="shared" si="62"/>
        <v>0</v>
      </c>
      <c r="CZ59" s="49">
        <f t="shared" si="63"/>
        <v>0</v>
      </c>
      <c r="DA59" s="49">
        <f t="shared" si="64"/>
        <v>0</v>
      </c>
      <c r="DB59" s="49">
        <f t="shared" si="65"/>
        <v>0</v>
      </c>
      <c r="DC59" s="49">
        <f t="shared" si="66"/>
        <v>530.1</v>
      </c>
      <c r="DD59" s="49">
        <f t="shared" si="67"/>
        <v>0</v>
      </c>
      <c r="DE59" s="49">
        <f t="shared" si="68"/>
        <v>0</v>
      </c>
      <c r="DF59" s="49">
        <f t="shared" si="69"/>
        <v>0</v>
      </c>
      <c r="DG59" s="49">
        <f t="shared" si="70"/>
        <v>530.1</v>
      </c>
      <c r="DH59" s="49">
        <f t="shared" si="71"/>
        <v>598.70000000000005</v>
      </c>
      <c r="DI59" s="49">
        <f t="shared" si="72"/>
        <v>0</v>
      </c>
      <c r="DJ59" s="49">
        <f t="shared" si="73"/>
        <v>0</v>
      </c>
      <c r="DK59" s="49">
        <f t="shared" si="74"/>
        <v>0</v>
      </c>
      <c r="DL59" s="49">
        <f t="shared" si="75"/>
        <v>598.70000000000005</v>
      </c>
      <c r="DM59" s="49">
        <f t="shared" si="76"/>
        <v>0</v>
      </c>
      <c r="DN59" s="49">
        <f t="shared" si="77"/>
        <v>0</v>
      </c>
      <c r="DO59" s="49">
        <f t="shared" si="78"/>
        <v>0</v>
      </c>
      <c r="DP59" s="49">
        <f t="shared" si="79"/>
        <v>0</v>
      </c>
      <c r="DQ59" s="49">
        <f t="shared" si="80"/>
        <v>0</v>
      </c>
      <c r="DR59" s="50" t="s">
        <v>110</v>
      </c>
      <c r="DS59" s="4"/>
    </row>
    <row r="60" spans="1:123" ht="96.6">
      <c r="A60" s="43" t="s">
        <v>173</v>
      </c>
      <c r="B60" s="44" t="s">
        <v>174</v>
      </c>
      <c r="C60" s="56" t="s">
        <v>78</v>
      </c>
      <c r="D60" s="48" t="s">
        <v>226</v>
      </c>
      <c r="E60" s="46" t="s">
        <v>219</v>
      </c>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t="s">
        <v>85</v>
      </c>
      <c r="AE60" s="48" t="s">
        <v>108</v>
      </c>
      <c r="AF60" s="82">
        <f t="shared" si="81"/>
        <v>71.5</v>
      </c>
      <c r="AG60" s="82">
        <f t="shared" si="17"/>
        <v>71.5</v>
      </c>
      <c r="AH60" s="49">
        <v>0</v>
      </c>
      <c r="AI60" s="49">
        <v>0</v>
      </c>
      <c r="AJ60" s="49">
        <v>0</v>
      </c>
      <c r="AK60" s="49">
        <v>0</v>
      </c>
      <c r="AL60" s="49">
        <v>0</v>
      </c>
      <c r="AM60" s="49">
        <v>0</v>
      </c>
      <c r="AN60" s="178">
        <v>71.5</v>
      </c>
      <c r="AO60" s="178">
        <v>71.5</v>
      </c>
      <c r="AP60" s="49">
        <f t="shared" si="340"/>
        <v>71.5</v>
      </c>
      <c r="AQ60" s="49">
        <v>0</v>
      </c>
      <c r="AR60" s="49">
        <v>0</v>
      </c>
      <c r="AS60" s="49">
        <v>0</v>
      </c>
      <c r="AT60" s="178">
        <v>71.5</v>
      </c>
      <c r="AU60" s="49">
        <f t="shared" si="341"/>
        <v>71.5</v>
      </c>
      <c r="AV60" s="49">
        <v>0</v>
      </c>
      <c r="AW60" s="49">
        <v>0</v>
      </c>
      <c r="AX60" s="49">
        <v>0</v>
      </c>
      <c r="AY60" s="49">
        <v>71.5</v>
      </c>
      <c r="AZ60" s="49">
        <f t="shared" si="342"/>
        <v>0</v>
      </c>
      <c r="BA60" s="49">
        <v>0</v>
      </c>
      <c r="BB60" s="49">
        <v>0</v>
      </c>
      <c r="BC60" s="49">
        <v>0</v>
      </c>
      <c r="BD60" s="49">
        <v>0</v>
      </c>
      <c r="BE60" s="49">
        <f t="shared" si="21"/>
        <v>0</v>
      </c>
      <c r="BF60" s="49">
        <v>0</v>
      </c>
      <c r="BG60" s="49">
        <v>0</v>
      </c>
      <c r="BH60" s="49">
        <v>0</v>
      </c>
      <c r="BI60" s="49">
        <v>0</v>
      </c>
      <c r="BJ60" s="49">
        <f t="shared" si="82"/>
        <v>71.5</v>
      </c>
      <c r="BK60" s="49">
        <f t="shared" si="22"/>
        <v>71.5</v>
      </c>
      <c r="BL60" s="49">
        <f t="shared" si="23"/>
        <v>0</v>
      </c>
      <c r="BM60" s="49">
        <f t="shared" si="24"/>
        <v>0</v>
      </c>
      <c r="BN60" s="49">
        <f t="shared" si="25"/>
        <v>0</v>
      </c>
      <c r="BO60" s="49">
        <f t="shared" si="26"/>
        <v>0</v>
      </c>
      <c r="BP60" s="49">
        <f t="shared" si="27"/>
        <v>0</v>
      </c>
      <c r="BQ60" s="49">
        <f t="shared" si="28"/>
        <v>0</v>
      </c>
      <c r="BR60" s="49">
        <f t="shared" si="29"/>
        <v>71.5</v>
      </c>
      <c r="BS60" s="49">
        <f t="shared" si="30"/>
        <v>71.5</v>
      </c>
      <c r="BT60" s="49">
        <f t="shared" si="31"/>
        <v>71.5</v>
      </c>
      <c r="BU60" s="49">
        <f t="shared" si="32"/>
        <v>0</v>
      </c>
      <c r="BV60" s="49">
        <f t="shared" si="33"/>
        <v>0</v>
      </c>
      <c r="BW60" s="49">
        <f t="shared" si="34"/>
        <v>0</v>
      </c>
      <c r="BX60" s="49">
        <f t="shared" si="35"/>
        <v>71.5</v>
      </c>
      <c r="BY60" s="49">
        <f t="shared" si="36"/>
        <v>71.5</v>
      </c>
      <c r="BZ60" s="49">
        <f t="shared" si="37"/>
        <v>0</v>
      </c>
      <c r="CA60" s="49">
        <f t="shared" si="38"/>
        <v>0</v>
      </c>
      <c r="CB60" s="49">
        <f t="shared" si="39"/>
        <v>0</v>
      </c>
      <c r="CC60" s="49">
        <f t="shared" si="40"/>
        <v>71.5</v>
      </c>
      <c r="CD60" s="49">
        <f t="shared" si="41"/>
        <v>0</v>
      </c>
      <c r="CE60" s="49">
        <f t="shared" si="42"/>
        <v>0</v>
      </c>
      <c r="CF60" s="49">
        <f t="shared" si="43"/>
        <v>0</v>
      </c>
      <c r="CG60" s="49">
        <f t="shared" si="44"/>
        <v>0</v>
      </c>
      <c r="CH60" s="49">
        <f t="shared" si="45"/>
        <v>0</v>
      </c>
      <c r="CI60" s="49">
        <f t="shared" si="46"/>
        <v>0</v>
      </c>
      <c r="CJ60" s="49">
        <f t="shared" si="47"/>
        <v>0</v>
      </c>
      <c r="CK60" s="49">
        <f t="shared" si="48"/>
        <v>0</v>
      </c>
      <c r="CL60" s="49">
        <f t="shared" si="49"/>
        <v>0</v>
      </c>
      <c r="CM60" s="49">
        <f t="shared" si="50"/>
        <v>0</v>
      </c>
      <c r="CN60" s="49">
        <f t="shared" si="51"/>
        <v>71.5</v>
      </c>
      <c r="CO60" s="49">
        <f t="shared" si="52"/>
        <v>0</v>
      </c>
      <c r="CP60" s="49">
        <f t="shared" si="53"/>
        <v>0</v>
      </c>
      <c r="CQ60" s="49">
        <f t="shared" si="54"/>
        <v>0</v>
      </c>
      <c r="CR60" s="49">
        <f t="shared" si="55"/>
        <v>71.5</v>
      </c>
      <c r="CS60" s="49">
        <f t="shared" si="56"/>
        <v>71.5</v>
      </c>
      <c r="CT60" s="49">
        <f t="shared" si="57"/>
        <v>0</v>
      </c>
      <c r="CU60" s="49">
        <f t="shared" si="58"/>
        <v>0</v>
      </c>
      <c r="CV60" s="49">
        <f t="shared" si="59"/>
        <v>0</v>
      </c>
      <c r="CW60" s="49">
        <f t="shared" si="60"/>
        <v>71.5</v>
      </c>
      <c r="CX60" s="49">
        <f t="shared" si="61"/>
        <v>71.5</v>
      </c>
      <c r="CY60" s="49">
        <f t="shared" si="62"/>
        <v>0</v>
      </c>
      <c r="CZ60" s="49">
        <f t="shared" si="63"/>
        <v>0</v>
      </c>
      <c r="DA60" s="49">
        <f t="shared" si="64"/>
        <v>0</v>
      </c>
      <c r="DB60" s="49">
        <f t="shared" si="65"/>
        <v>71.5</v>
      </c>
      <c r="DC60" s="49">
        <f t="shared" si="66"/>
        <v>71.5</v>
      </c>
      <c r="DD60" s="49">
        <f t="shared" si="67"/>
        <v>0</v>
      </c>
      <c r="DE60" s="49">
        <f t="shared" si="68"/>
        <v>0</v>
      </c>
      <c r="DF60" s="49">
        <f t="shared" si="69"/>
        <v>0</v>
      </c>
      <c r="DG60" s="49">
        <f t="shared" si="70"/>
        <v>71.5</v>
      </c>
      <c r="DH60" s="49">
        <f t="shared" si="71"/>
        <v>71.5</v>
      </c>
      <c r="DI60" s="49">
        <f t="shared" si="72"/>
        <v>0</v>
      </c>
      <c r="DJ60" s="49">
        <f t="shared" si="73"/>
        <v>0</v>
      </c>
      <c r="DK60" s="49">
        <f t="shared" si="74"/>
        <v>0</v>
      </c>
      <c r="DL60" s="49">
        <f t="shared" si="75"/>
        <v>71.5</v>
      </c>
      <c r="DM60" s="49">
        <f t="shared" si="76"/>
        <v>71.5</v>
      </c>
      <c r="DN60" s="49">
        <f t="shared" si="77"/>
        <v>0</v>
      </c>
      <c r="DO60" s="49">
        <f t="shared" si="78"/>
        <v>0</v>
      </c>
      <c r="DP60" s="49">
        <f t="shared" si="79"/>
        <v>0</v>
      </c>
      <c r="DQ60" s="49">
        <f t="shared" si="80"/>
        <v>71.5</v>
      </c>
      <c r="DR60" s="50" t="s">
        <v>110</v>
      </c>
      <c r="DS60" s="4"/>
    </row>
    <row r="61" spans="1:123" ht="96.6">
      <c r="A61" s="43" t="s">
        <v>175</v>
      </c>
      <c r="B61" s="44" t="s">
        <v>176</v>
      </c>
      <c r="C61" s="56" t="s">
        <v>78</v>
      </c>
      <c r="D61" s="48" t="s">
        <v>226</v>
      </c>
      <c r="E61" s="46" t="s">
        <v>219</v>
      </c>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t="s">
        <v>85</v>
      </c>
      <c r="AE61" s="48" t="s">
        <v>108</v>
      </c>
      <c r="AF61" s="82">
        <f t="shared" si="81"/>
        <v>30.3</v>
      </c>
      <c r="AG61" s="82">
        <f t="shared" si="17"/>
        <v>30.3</v>
      </c>
      <c r="AH61" s="49">
        <v>0</v>
      </c>
      <c r="AI61" s="49">
        <v>0</v>
      </c>
      <c r="AJ61" s="49">
        <v>0</v>
      </c>
      <c r="AK61" s="49">
        <v>0</v>
      </c>
      <c r="AL61" s="49">
        <v>0</v>
      </c>
      <c r="AM61" s="49">
        <v>0</v>
      </c>
      <c r="AN61" s="178">
        <v>30.3</v>
      </c>
      <c r="AO61" s="178">
        <v>30.3</v>
      </c>
      <c r="AP61" s="49">
        <f t="shared" si="340"/>
        <v>33.799999999999997</v>
      </c>
      <c r="AQ61" s="49">
        <v>0</v>
      </c>
      <c r="AR61" s="49">
        <v>0</v>
      </c>
      <c r="AS61" s="49">
        <v>0</v>
      </c>
      <c r="AT61" s="178">
        <f>30.3+3.5</f>
        <v>33.799999999999997</v>
      </c>
      <c r="AU61" s="49">
        <f t="shared" si="341"/>
        <v>0</v>
      </c>
      <c r="AV61" s="49">
        <v>0</v>
      </c>
      <c r="AW61" s="49">
        <v>0</v>
      </c>
      <c r="AX61" s="49">
        <v>0</v>
      </c>
      <c r="AY61" s="49">
        <v>0</v>
      </c>
      <c r="AZ61" s="49">
        <f t="shared" si="342"/>
        <v>0</v>
      </c>
      <c r="BA61" s="49">
        <v>0</v>
      </c>
      <c r="BB61" s="49">
        <v>0</v>
      </c>
      <c r="BC61" s="49">
        <v>0</v>
      </c>
      <c r="BD61" s="49"/>
      <c r="BE61" s="49">
        <f t="shared" si="21"/>
        <v>0</v>
      </c>
      <c r="BF61" s="49">
        <v>0</v>
      </c>
      <c r="BG61" s="49">
        <v>0</v>
      </c>
      <c r="BH61" s="49">
        <v>0</v>
      </c>
      <c r="BI61" s="49"/>
      <c r="BJ61" s="49">
        <f t="shared" si="82"/>
        <v>30.3</v>
      </c>
      <c r="BK61" s="49">
        <f t="shared" si="22"/>
        <v>30.3</v>
      </c>
      <c r="BL61" s="49">
        <f t="shared" si="23"/>
        <v>0</v>
      </c>
      <c r="BM61" s="49">
        <f t="shared" si="24"/>
        <v>0</v>
      </c>
      <c r="BN61" s="49">
        <f t="shared" si="25"/>
        <v>0</v>
      </c>
      <c r="BO61" s="49">
        <f t="shared" si="26"/>
        <v>0</v>
      </c>
      <c r="BP61" s="49">
        <f t="shared" si="27"/>
        <v>0</v>
      </c>
      <c r="BQ61" s="49">
        <f t="shared" si="28"/>
        <v>0</v>
      </c>
      <c r="BR61" s="49">
        <f t="shared" si="29"/>
        <v>30.3</v>
      </c>
      <c r="BS61" s="49">
        <f t="shared" si="30"/>
        <v>30.3</v>
      </c>
      <c r="BT61" s="49">
        <f t="shared" si="31"/>
        <v>33.799999999999997</v>
      </c>
      <c r="BU61" s="49">
        <f t="shared" si="32"/>
        <v>0</v>
      </c>
      <c r="BV61" s="49">
        <f t="shared" si="33"/>
        <v>0</v>
      </c>
      <c r="BW61" s="49">
        <f t="shared" si="34"/>
        <v>0</v>
      </c>
      <c r="BX61" s="49">
        <f t="shared" si="35"/>
        <v>33.799999999999997</v>
      </c>
      <c r="BY61" s="49">
        <f t="shared" si="36"/>
        <v>0</v>
      </c>
      <c r="BZ61" s="49">
        <f t="shared" si="37"/>
        <v>0</v>
      </c>
      <c r="CA61" s="49">
        <f t="shared" si="38"/>
        <v>0</v>
      </c>
      <c r="CB61" s="49">
        <f t="shared" si="39"/>
        <v>0</v>
      </c>
      <c r="CC61" s="49">
        <f t="shared" si="40"/>
        <v>0</v>
      </c>
      <c r="CD61" s="49">
        <f t="shared" si="41"/>
        <v>0</v>
      </c>
      <c r="CE61" s="49">
        <f t="shared" si="42"/>
        <v>0</v>
      </c>
      <c r="CF61" s="49">
        <f t="shared" si="43"/>
        <v>0</v>
      </c>
      <c r="CG61" s="49">
        <f t="shared" si="44"/>
        <v>0</v>
      </c>
      <c r="CH61" s="49">
        <f t="shared" si="45"/>
        <v>0</v>
      </c>
      <c r="CI61" s="49">
        <f t="shared" si="46"/>
        <v>0</v>
      </c>
      <c r="CJ61" s="49">
        <f t="shared" si="47"/>
        <v>0</v>
      </c>
      <c r="CK61" s="49">
        <f t="shared" si="48"/>
        <v>0</v>
      </c>
      <c r="CL61" s="49">
        <f t="shared" si="49"/>
        <v>0</v>
      </c>
      <c r="CM61" s="49">
        <f t="shared" si="50"/>
        <v>0</v>
      </c>
      <c r="CN61" s="49">
        <f t="shared" si="51"/>
        <v>30.3</v>
      </c>
      <c r="CO61" s="49">
        <f t="shared" si="52"/>
        <v>0</v>
      </c>
      <c r="CP61" s="49">
        <f t="shared" si="53"/>
        <v>0</v>
      </c>
      <c r="CQ61" s="49">
        <f t="shared" si="54"/>
        <v>0</v>
      </c>
      <c r="CR61" s="49">
        <f t="shared" si="55"/>
        <v>30.3</v>
      </c>
      <c r="CS61" s="49">
        <f t="shared" si="56"/>
        <v>33.799999999999997</v>
      </c>
      <c r="CT61" s="49">
        <f t="shared" si="57"/>
        <v>0</v>
      </c>
      <c r="CU61" s="49">
        <f t="shared" si="58"/>
        <v>0</v>
      </c>
      <c r="CV61" s="49">
        <f t="shared" si="59"/>
        <v>0</v>
      </c>
      <c r="CW61" s="49">
        <f t="shared" si="60"/>
        <v>33.799999999999997</v>
      </c>
      <c r="CX61" s="49">
        <f t="shared" si="61"/>
        <v>0</v>
      </c>
      <c r="CY61" s="49">
        <f t="shared" si="62"/>
        <v>0</v>
      </c>
      <c r="CZ61" s="49">
        <f t="shared" si="63"/>
        <v>0</v>
      </c>
      <c r="DA61" s="49">
        <f t="shared" si="64"/>
        <v>0</v>
      </c>
      <c r="DB61" s="49">
        <f t="shared" si="65"/>
        <v>0</v>
      </c>
      <c r="DC61" s="49">
        <f t="shared" si="66"/>
        <v>30.3</v>
      </c>
      <c r="DD61" s="49">
        <f t="shared" si="67"/>
        <v>0</v>
      </c>
      <c r="DE61" s="49">
        <f t="shared" si="68"/>
        <v>0</v>
      </c>
      <c r="DF61" s="49">
        <f t="shared" si="69"/>
        <v>0</v>
      </c>
      <c r="DG61" s="49">
        <f t="shared" si="70"/>
        <v>30.3</v>
      </c>
      <c r="DH61" s="49">
        <f t="shared" si="71"/>
        <v>33.799999999999997</v>
      </c>
      <c r="DI61" s="49">
        <f t="shared" si="72"/>
        <v>0</v>
      </c>
      <c r="DJ61" s="49">
        <f t="shared" si="73"/>
        <v>0</v>
      </c>
      <c r="DK61" s="49">
        <f t="shared" si="74"/>
        <v>0</v>
      </c>
      <c r="DL61" s="49">
        <f t="shared" si="75"/>
        <v>33.799999999999997</v>
      </c>
      <c r="DM61" s="49">
        <f t="shared" si="76"/>
        <v>0</v>
      </c>
      <c r="DN61" s="49">
        <f t="shared" si="77"/>
        <v>0</v>
      </c>
      <c r="DO61" s="49">
        <f t="shared" si="78"/>
        <v>0</v>
      </c>
      <c r="DP61" s="49">
        <f t="shared" si="79"/>
        <v>0</v>
      </c>
      <c r="DQ61" s="49">
        <f t="shared" si="80"/>
        <v>0</v>
      </c>
      <c r="DR61" s="50" t="s">
        <v>110</v>
      </c>
      <c r="DS61" s="4"/>
    </row>
    <row r="62" spans="1:123" ht="96.6">
      <c r="A62" s="43" t="s">
        <v>177</v>
      </c>
      <c r="B62" s="44" t="s">
        <v>178</v>
      </c>
      <c r="C62" s="56" t="s">
        <v>78</v>
      </c>
      <c r="D62" s="48" t="s">
        <v>226</v>
      </c>
      <c r="E62" s="46" t="s">
        <v>219</v>
      </c>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t="s">
        <v>85</v>
      </c>
      <c r="AE62" s="48" t="s">
        <v>108</v>
      </c>
      <c r="AF62" s="82">
        <f t="shared" si="81"/>
        <v>40.799999999999997</v>
      </c>
      <c r="AG62" s="82">
        <f t="shared" si="17"/>
        <v>40.799999999999997</v>
      </c>
      <c r="AH62" s="49">
        <v>0</v>
      </c>
      <c r="AI62" s="49">
        <v>0</v>
      </c>
      <c r="AJ62" s="49">
        <v>0</v>
      </c>
      <c r="AK62" s="49">
        <v>0</v>
      </c>
      <c r="AL62" s="49">
        <v>0</v>
      </c>
      <c r="AM62" s="49">
        <v>0</v>
      </c>
      <c r="AN62" s="178">
        <v>40.799999999999997</v>
      </c>
      <c r="AO62" s="178">
        <v>40.799999999999997</v>
      </c>
      <c r="AP62" s="49">
        <f t="shared" si="340"/>
        <v>47.4</v>
      </c>
      <c r="AQ62" s="49">
        <v>0</v>
      </c>
      <c r="AR62" s="49">
        <v>0</v>
      </c>
      <c r="AS62" s="49">
        <v>0</v>
      </c>
      <c r="AT62" s="178">
        <v>47.4</v>
      </c>
      <c r="AU62" s="49">
        <f t="shared" si="341"/>
        <v>0</v>
      </c>
      <c r="AV62" s="49">
        <v>0</v>
      </c>
      <c r="AW62" s="49">
        <v>0</v>
      </c>
      <c r="AX62" s="49">
        <v>0</v>
      </c>
      <c r="AY62" s="49">
        <v>0</v>
      </c>
      <c r="AZ62" s="49">
        <f t="shared" si="342"/>
        <v>0</v>
      </c>
      <c r="BA62" s="49">
        <v>0</v>
      </c>
      <c r="BB62" s="49">
        <v>0</v>
      </c>
      <c r="BC62" s="49">
        <v>0</v>
      </c>
      <c r="BD62" s="49"/>
      <c r="BE62" s="49">
        <f t="shared" si="21"/>
        <v>0</v>
      </c>
      <c r="BF62" s="49">
        <v>0</v>
      </c>
      <c r="BG62" s="49">
        <v>0</v>
      </c>
      <c r="BH62" s="49">
        <v>0</v>
      </c>
      <c r="BI62" s="49"/>
      <c r="BJ62" s="49">
        <f t="shared" si="82"/>
        <v>40.799999999999997</v>
      </c>
      <c r="BK62" s="49">
        <f t="shared" si="22"/>
        <v>40.799999999999997</v>
      </c>
      <c r="BL62" s="49">
        <f t="shared" si="23"/>
        <v>0</v>
      </c>
      <c r="BM62" s="49">
        <f t="shared" si="24"/>
        <v>0</v>
      </c>
      <c r="BN62" s="49">
        <f t="shared" si="25"/>
        <v>0</v>
      </c>
      <c r="BO62" s="49">
        <f t="shared" si="26"/>
        <v>0</v>
      </c>
      <c r="BP62" s="49">
        <f t="shared" si="27"/>
        <v>0</v>
      </c>
      <c r="BQ62" s="49">
        <f t="shared" si="28"/>
        <v>0</v>
      </c>
      <c r="BR62" s="49">
        <f t="shared" si="29"/>
        <v>40.799999999999997</v>
      </c>
      <c r="BS62" s="49">
        <f t="shared" si="30"/>
        <v>40.799999999999997</v>
      </c>
      <c r="BT62" s="49">
        <f t="shared" si="31"/>
        <v>47.4</v>
      </c>
      <c r="BU62" s="49">
        <f t="shared" si="32"/>
        <v>0</v>
      </c>
      <c r="BV62" s="49">
        <f t="shared" si="33"/>
        <v>0</v>
      </c>
      <c r="BW62" s="49">
        <f t="shared" si="34"/>
        <v>0</v>
      </c>
      <c r="BX62" s="49">
        <f t="shared" si="35"/>
        <v>47.4</v>
      </c>
      <c r="BY62" s="49">
        <f t="shared" si="36"/>
        <v>0</v>
      </c>
      <c r="BZ62" s="49">
        <f t="shared" si="37"/>
        <v>0</v>
      </c>
      <c r="CA62" s="49">
        <f t="shared" si="38"/>
        <v>0</v>
      </c>
      <c r="CB62" s="49">
        <f t="shared" si="39"/>
        <v>0</v>
      </c>
      <c r="CC62" s="49">
        <f t="shared" si="40"/>
        <v>0</v>
      </c>
      <c r="CD62" s="49">
        <f t="shared" si="41"/>
        <v>0</v>
      </c>
      <c r="CE62" s="49">
        <f t="shared" si="42"/>
        <v>0</v>
      </c>
      <c r="CF62" s="49">
        <f t="shared" si="43"/>
        <v>0</v>
      </c>
      <c r="CG62" s="49">
        <f t="shared" si="44"/>
        <v>0</v>
      </c>
      <c r="CH62" s="49">
        <f t="shared" si="45"/>
        <v>0</v>
      </c>
      <c r="CI62" s="49">
        <f t="shared" si="46"/>
        <v>0</v>
      </c>
      <c r="CJ62" s="49">
        <f t="shared" si="47"/>
        <v>0</v>
      </c>
      <c r="CK62" s="49">
        <f t="shared" si="48"/>
        <v>0</v>
      </c>
      <c r="CL62" s="49">
        <f t="shared" si="49"/>
        <v>0</v>
      </c>
      <c r="CM62" s="49">
        <f t="shared" si="50"/>
        <v>0</v>
      </c>
      <c r="CN62" s="49">
        <f t="shared" si="51"/>
        <v>40.799999999999997</v>
      </c>
      <c r="CO62" s="49">
        <f t="shared" si="52"/>
        <v>0</v>
      </c>
      <c r="CP62" s="49">
        <f t="shared" si="53"/>
        <v>0</v>
      </c>
      <c r="CQ62" s="49">
        <f t="shared" si="54"/>
        <v>0</v>
      </c>
      <c r="CR62" s="49">
        <f t="shared" si="55"/>
        <v>40.799999999999997</v>
      </c>
      <c r="CS62" s="49">
        <f t="shared" si="56"/>
        <v>47.4</v>
      </c>
      <c r="CT62" s="49">
        <f t="shared" si="57"/>
        <v>0</v>
      </c>
      <c r="CU62" s="49">
        <f t="shared" si="58"/>
        <v>0</v>
      </c>
      <c r="CV62" s="49">
        <f t="shared" si="59"/>
        <v>0</v>
      </c>
      <c r="CW62" s="49">
        <f t="shared" si="60"/>
        <v>47.4</v>
      </c>
      <c r="CX62" s="49">
        <f t="shared" si="61"/>
        <v>0</v>
      </c>
      <c r="CY62" s="49">
        <f t="shared" si="62"/>
        <v>0</v>
      </c>
      <c r="CZ62" s="49">
        <f t="shared" si="63"/>
        <v>0</v>
      </c>
      <c r="DA62" s="49">
        <f t="shared" si="64"/>
        <v>0</v>
      </c>
      <c r="DB62" s="49">
        <f t="shared" si="65"/>
        <v>0</v>
      </c>
      <c r="DC62" s="49">
        <f t="shared" si="66"/>
        <v>40.799999999999997</v>
      </c>
      <c r="DD62" s="49">
        <f t="shared" si="67"/>
        <v>0</v>
      </c>
      <c r="DE62" s="49">
        <f t="shared" si="68"/>
        <v>0</v>
      </c>
      <c r="DF62" s="49">
        <f t="shared" si="69"/>
        <v>0</v>
      </c>
      <c r="DG62" s="49">
        <f t="shared" si="70"/>
        <v>40.799999999999997</v>
      </c>
      <c r="DH62" s="49">
        <f t="shared" si="71"/>
        <v>47.4</v>
      </c>
      <c r="DI62" s="49">
        <f t="shared" si="72"/>
        <v>0</v>
      </c>
      <c r="DJ62" s="49">
        <f t="shared" si="73"/>
        <v>0</v>
      </c>
      <c r="DK62" s="49">
        <f t="shared" si="74"/>
        <v>0</v>
      </c>
      <c r="DL62" s="49">
        <f t="shared" si="75"/>
        <v>47.4</v>
      </c>
      <c r="DM62" s="49">
        <f t="shared" si="76"/>
        <v>0</v>
      </c>
      <c r="DN62" s="49">
        <f t="shared" si="77"/>
        <v>0</v>
      </c>
      <c r="DO62" s="49">
        <f t="shared" si="78"/>
        <v>0</v>
      </c>
      <c r="DP62" s="49">
        <f t="shared" si="79"/>
        <v>0</v>
      </c>
      <c r="DQ62" s="49">
        <f t="shared" si="80"/>
        <v>0</v>
      </c>
      <c r="DR62" s="50" t="s">
        <v>110</v>
      </c>
      <c r="DS62" s="4"/>
    </row>
    <row r="63" spans="1:123" ht="96.6">
      <c r="A63" s="43" t="s">
        <v>179</v>
      </c>
      <c r="B63" s="44" t="s">
        <v>180</v>
      </c>
      <c r="C63" s="56" t="s">
        <v>78</v>
      </c>
      <c r="D63" s="48" t="s">
        <v>226</v>
      </c>
      <c r="E63" s="46" t="s">
        <v>219</v>
      </c>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t="s">
        <v>85</v>
      </c>
      <c r="AE63" s="48" t="s">
        <v>108</v>
      </c>
      <c r="AF63" s="82">
        <f t="shared" si="81"/>
        <v>32.6</v>
      </c>
      <c r="AG63" s="82">
        <f t="shared" si="17"/>
        <v>32.6</v>
      </c>
      <c r="AH63" s="49">
        <v>0</v>
      </c>
      <c r="AI63" s="49">
        <v>0</v>
      </c>
      <c r="AJ63" s="49">
        <v>0</v>
      </c>
      <c r="AK63" s="49">
        <v>0</v>
      </c>
      <c r="AL63" s="49">
        <v>0</v>
      </c>
      <c r="AM63" s="49">
        <v>0</v>
      </c>
      <c r="AN63" s="178">
        <v>32.6</v>
      </c>
      <c r="AO63" s="178">
        <v>32.6</v>
      </c>
      <c r="AP63" s="49">
        <f t="shared" si="340"/>
        <v>37.9</v>
      </c>
      <c r="AQ63" s="49">
        <v>0</v>
      </c>
      <c r="AR63" s="49">
        <v>0</v>
      </c>
      <c r="AS63" s="49">
        <v>0</v>
      </c>
      <c r="AT63" s="178">
        <v>37.9</v>
      </c>
      <c r="AU63" s="49">
        <f t="shared" si="341"/>
        <v>0</v>
      </c>
      <c r="AV63" s="49">
        <v>0</v>
      </c>
      <c r="AW63" s="49">
        <v>0</v>
      </c>
      <c r="AX63" s="49">
        <v>0</v>
      </c>
      <c r="AY63" s="49">
        <v>0</v>
      </c>
      <c r="AZ63" s="49">
        <f t="shared" si="342"/>
        <v>0</v>
      </c>
      <c r="BA63" s="49">
        <v>0</v>
      </c>
      <c r="BB63" s="49">
        <v>0</v>
      </c>
      <c r="BC63" s="49">
        <v>0</v>
      </c>
      <c r="BD63" s="49"/>
      <c r="BE63" s="49">
        <f t="shared" si="21"/>
        <v>0</v>
      </c>
      <c r="BF63" s="49">
        <v>0</v>
      </c>
      <c r="BG63" s="49">
        <v>0</v>
      </c>
      <c r="BH63" s="49">
        <v>0</v>
      </c>
      <c r="BI63" s="49"/>
      <c r="BJ63" s="49">
        <f t="shared" si="82"/>
        <v>32.6</v>
      </c>
      <c r="BK63" s="49">
        <f t="shared" si="22"/>
        <v>32.6</v>
      </c>
      <c r="BL63" s="49">
        <f t="shared" si="23"/>
        <v>0</v>
      </c>
      <c r="BM63" s="49">
        <f t="shared" si="24"/>
        <v>0</v>
      </c>
      <c r="BN63" s="49">
        <f t="shared" si="25"/>
        <v>0</v>
      </c>
      <c r="BO63" s="49">
        <f t="shared" si="26"/>
        <v>0</v>
      </c>
      <c r="BP63" s="49">
        <f t="shared" si="27"/>
        <v>0</v>
      </c>
      <c r="BQ63" s="49">
        <f t="shared" si="28"/>
        <v>0</v>
      </c>
      <c r="BR63" s="49">
        <f t="shared" si="29"/>
        <v>32.6</v>
      </c>
      <c r="BS63" s="49">
        <f t="shared" si="30"/>
        <v>32.6</v>
      </c>
      <c r="BT63" s="49">
        <f t="shared" si="31"/>
        <v>37.9</v>
      </c>
      <c r="BU63" s="49">
        <f t="shared" si="32"/>
        <v>0</v>
      </c>
      <c r="BV63" s="49">
        <f t="shared" si="33"/>
        <v>0</v>
      </c>
      <c r="BW63" s="49">
        <f t="shared" si="34"/>
        <v>0</v>
      </c>
      <c r="BX63" s="49">
        <f t="shared" si="35"/>
        <v>37.9</v>
      </c>
      <c r="BY63" s="49">
        <f t="shared" si="36"/>
        <v>0</v>
      </c>
      <c r="BZ63" s="49">
        <f t="shared" si="37"/>
        <v>0</v>
      </c>
      <c r="CA63" s="49">
        <f t="shared" si="38"/>
        <v>0</v>
      </c>
      <c r="CB63" s="49">
        <f t="shared" si="39"/>
        <v>0</v>
      </c>
      <c r="CC63" s="49">
        <f t="shared" si="40"/>
        <v>0</v>
      </c>
      <c r="CD63" s="49">
        <f t="shared" si="41"/>
        <v>0</v>
      </c>
      <c r="CE63" s="49">
        <f t="shared" si="42"/>
        <v>0</v>
      </c>
      <c r="CF63" s="49">
        <f t="shared" si="43"/>
        <v>0</v>
      </c>
      <c r="CG63" s="49">
        <f t="shared" si="44"/>
        <v>0</v>
      </c>
      <c r="CH63" s="49">
        <f t="shared" si="45"/>
        <v>0</v>
      </c>
      <c r="CI63" s="49">
        <f t="shared" si="46"/>
        <v>0</v>
      </c>
      <c r="CJ63" s="49">
        <f t="shared" si="47"/>
        <v>0</v>
      </c>
      <c r="CK63" s="49">
        <f t="shared" si="48"/>
        <v>0</v>
      </c>
      <c r="CL63" s="49">
        <f t="shared" si="49"/>
        <v>0</v>
      </c>
      <c r="CM63" s="49">
        <f t="shared" si="50"/>
        <v>0</v>
      </c>
      <c r="CN63" s="49">
        <f t="shared" si="51"/>
        <v>32.6</v>
      </c>
      <c r="CO63" s="49">
        <f t="shared" si="52"/>
        <v>0</v>
      </c>
      <c r="CP63" s="49">
        <f t="shared" si="53"/>
        <v>0</v>
      </c>
      <c r="CQ63" s="49">
        <f t="shared" si="54"/>
        <v>0</v>
      </c>
      <c r="CR63" s="49">
        <f t="shared" si="55"/>
        <v>32.6</v>
      </c>
      <c r="CS63" s="49">
        <f t="shared" si="56"/>
        <v>37.9</v>
      </c>
      <c r="CT63" s="49">
        <f t="shared" si="57"/>
        <v>0</v>
      </c>
      <c r="CU63" s="49">
        <f t="shared" si="58"/>
        <v>0</v>
      </c>
      <c r="CV63" s="49">
        <f t="shared" si="59"/>
        <v>0</v>
      </c>
      <c r="CW63" s="49">
        <f t="shared" si="60"/>
        <v>37.9</v>
      </c>
      <c r="CX63" s="49">
        <f t="shared" si="61"/>
        <v>0</v>
      </c>
      <c r="CY63" s="49">
        <f t="shared" si="62"/>
        <v>0</v>
      </c>
      <c r="CZ63" s="49">
        <f t="shared" si="63"/>
        <v>0</v>
      </c>
      <c r="DA63" s="49">
        <f t="shared" si="64"/>
        <v>0</v>
      </c>
      <c r="DB63" s="49">
        <f t="shared" si="65"/>
        <v>0</v>
      </c>
      <c r="DC63" s="49">
        <f t="shared" si="66"/>
        <v>32.6</v>
      </c>
      <c r="DD63" s="49">
        <f t="shared" si="67"/>
        <v>0</v>
      </c>
      <c r="DE63" s="49">
        <f t="shared" si="68"/>
        <v>0</v>
      </c>
      <c r="DF63" s="49">
        <f t="shared" si="69"/>
        <v>0</v>
      </c>
      <c r="DG63" s="49">
        <f t="shared" si="70"/>
        <v>32.6</v>
      </c>
      <c r="DH63" s="49">
        <f t="shared" si="71"/>
        <v>37.9</v>
      </c>
      <c r="DI63" s="49">
        <f t="shared" si="72"/>
        <v>0</v>
      </c>
      <c r="DJ63" s="49">
        <f t="shared" si="73"/>
        <v>0</v>
      </c>
      <c r="DK63" s="49">
        <f t="shared" si="74"/>
        <v>0</v>
      </c>
      <c r="DL63" s="49">
        <f t="shared" si="75"/>
        <v>37.9</v>
      </c>
      <c r="DM63" s="49">
        <f t="shared" si="76"/>
        <v>0</v>
      </c>
      <c r="DN63" s="49">
        <f t="shared" si="77"/>
        <v>0</v>
      </c>
      <c r="DO63" s="49">
        <f t="shared" si="78"/>
        <v>0</v>
      </c>
      <c r="DP63" s="49">
        <f t="shared" si="79"/>
        <v>0</v>
      </c>
      <c r="DQ63" s="49">
        <f t="shared" si="80"/>
        <v>0</v>
      </c>
      <c r="DR63" s="50" t="s">
        <v>110</v>
      </c>
      <c r="DS63" s="4"/>
    </row>
    <row r="64" spans="1:123" s="33" customFormat="1" ht="41.4">
      <c r="A64" s="38" t="s">
        <v>181</v>
      </c>
      <c r="B64" s="39" t="s">
        <v>182</v>
      </c>
      <c r="C64" s="40" t="s">
        <v>69</v>
      </c>
      <c r="D64" s="40" t="s">
        <v>69</v>
      </c>
      <c r="E64" s="40" t="s">
        <v>69</v>
      </c>
      <c r="F64" s="40" t="s">
        <v>69</v>
      </c>
      <c r="G64" s="40" t="s">
        <v>69</v>
      </c>
      <c r="H64" s="40" t="s">
        <v>69</v>
      </c>
      <c r="I64" s="40" t="s">
        <v>69</v>
      </c>
      <c r="J64" s="40" t="s">
        <v>69</v>
      </c>
      <c r="K64" s="40" t="s">
        <v>69</v>
      </c>
      <c r="L64" s="40" t="s">
        <v>69</v>
      </c>
      <c r="M64" s="40" t="s">
        <v>69</v>
      </c>
      <c r="N64" s="40" t="s">
        <v>69</v>
      </c>
      <c r="O64" s="40" t="s">
        <v>69</v>
      </c>
      <c r="P64" s="40" t="s">
        <v>69</v>
      </c>
      <c r="Q64" s="40" t="s">
        <v>69</v>
      </c>
      <c r="R64" s="40" t="s">
        <v>69</v>
      </c>
      <c r="S64" s="40" t="s">
        <v>69</v>
      </c>
      <c r="T64" s="40" t="s">
        <v>69</v>
      </c>
      <c r="U64" s="40" t="s">
        <v>69</v>
      </c>
      <c r="V64" s="40" t="s">
        <v>69</v>
      </c>
      <c r="W64" s="40" t="s">
        <v>69</v>
      </c>
      <c r="X64" s="40" t="s">
        <v>69</v>
      </c>
      <c r="Y64" s="40" t="s">
        <v>69</v>
      </c>
      <c r="Z64" s="40" t="s">
        <v>69</v>
      </c>
      <c r="AA64" s="40" t="s">
        <v>69</v>
      </c>
      <c r="AB64" s="40" t="s">
        <v>69</v>
      </c>
      <c r="AC64" s="40" t="s">
        <v>69</v>
      </c>
      <c r="AD64" s="40" t="s">
        <v>69</v>
      </c>
      <c r="AE64" s="40" t="s">
        <v>69</v>
      </c>
      <c r="AF64" s="81">
        <f t="shared" si="81"/>
        <v>0</v>
      </c>
      <c r="AG64" s="81">
        <f t="shared" si="17"/>
        <v>0</v>
      </c>
      <c r="AH64" s="41">
        <v>0</v>
      </c>
      <c r="AI64" s="41">
        <v>0</v>
      </c>
      <c r="AJ64" s="41">
        <v>0</v>
      </c>
      <c r="AK64" s="41">
        <v>0</v>
      </c>
      <c r="AL64" s="41">
        <v>0</v>
      </c>
      <c r="AM64" s="41">
        <v>0</v>
      </c>
      <c r="AN64" s="41">
        <v>0</v>
      </c>
      <c r="AO64" s="41">
        <v>0</v>
      </c>
      <c r="AP64" s="41">
        <f t="shared" si="340"/>
        <v>0</v>
      </c>
      <c r="AQ64" s="41">
        <v>0</v>
      </c>
      <c r="AR64" s="41">
        <v>0</v>
      </c>
      <c r="AS64" s="41">
        <v>0</v>
      </c>
      <c r="AT64" s="41">
        <v>0</v>
      </c>
      <c r="AU64" s="41">
        <f>AY64</f>
        <v>0</v>
      </c>
      <c r="AV64" s="41">
        <v>0</v>
      </c>
      <c r="AW64" s="41">
        <v>0</v>
      </c>
      <c r="AX64" s="41">
        <v>0</v>
      </c>
      <c r="AY64" s="41">
        <v>0</v>
      </c>
      <c r="AZ64" s="41">
        <f>BD64</f>
        <v>211</v>
      </c>
      <c r="BA64" s="41">
        <v>0</v>
      </c>
      <c r="BB64" s="41">
        <v>0</v>
      </c>
      <c r="BC64" s="41">
        <v>0</v>
      </c>
      <c r="BD64" s="41">
        <v>211</v>
      </c>
      <c r="BE64" s="41">
        <f>BI64</f>
        <v>410</v>
      </c>
      <c r="BF64" s="41">
        <v>0</v>
      </c>
      <c r="BG64" s="41">
        <v>0</v>
      </c>
      <c r="BH64" s="41">
        <v>0</v>
      </c>
      <c r="BI64" s="41">
        <v>410</v>
      </c>
      <c r="BJ64" s="41">
        <f t="shared" si="82"/>
        <v>0</v>
      </c>
      <c r="BK64" s="41">
        <f t="shared" si="22"/>
        <v>0</v>
      </c>
      <c r="BL64" s="41">
        <f t="shared" si="23"/>
        <v>0</v>
      </c>
      <c r="BM64" s="41">
        <f t="shared" si="24"/>
        <v>0</v>
      </c>
      <c r="BN64" s="41">
        <f t="shared" si="25"/>
        <v>0</v>
      </c>
      <c r="BO64" s="41">
        <f t="shared" si="26"/>
        <v>0</v>
      </c>
      <c r="BP64" s="41">
        <f t="shared" si="27"/>
        <v>0</v>
      </c>
      <c r="BQ64" s="41">
        <f t="shared" si="28"/>
        <v>0</v>
      </c>
      <c r="BR64" s="41">
        <f t="shared" si="29"/>
        <v>0</v>
      </c>
      <c r="BS64" s="41">
        <f t="shared" si="30"/>
        <v>0</v>
      </c>
      <c r="BT64" s="41">
        <f t="shared" si="31"/>
        <v>0</v>
      </c>
      <c r="BU64" s="41">
        <f t="shared" si="32"/>
        <v>0</v>
      </c>
      <c r="BV64" s="41">
        <f t="shared" si="33"/>
        <v>0</v>
      </c>
      <c r="BW64" s="41">
        <f t="shared" si="34"/>
        <v>0</v>
      </c>
      <c r="BX64" s="41">
        <f t="shared" si="35"/>
        <v>0</v>
      </c>
      <c r="BY64" s="41">
        <f t="shared" si="36"/>
        <v>0</v>
      </c>
      <c r="BZ64" s="41">
        <f t="shared" si="37"/>
        <v>0</v>
      </c>
      <c r="CA64" s="41">
        <f t="shared" si="38"/>
        <v>0</v>
      </c>
      <c r="CB64" s="41">
        <f t="shared" si="39"/>
        <v>0</v>
      </c>
      <c r="CC64" s="41">
        <f t="shared" si="40"/>
        <v>0</v>
      </c>
      <c r="CD64" s="41">
        <f t="shared" si="41"/>
        <v>211</v>
      </c>
      <c r="CE64" s="41">
        <f t="shared" si="42"/>
        <v>0</v>
      </c>
      <c r="CF64" s="41">
        <f t="shared" si="43"/>
        <v>0</v>
      </c>
      <c r="CG64" s="41">
        <f t="shared" si="44"/>
        <v>0</v>
      </c>
      <c r="CH64" s="41">
        <f t="shared" si="45"/>
        <v>211</v>
      </c>
      <c r="CI64" s="41">
        <f t="shared" si="46"/>
        <v>410</v>
      </c>
      <c r="CJ64" s="41">
        <f t="shared" si="47"/>
        <v>0</v>
      </c>
      <c r="CK64" s="41">
        <f t="shared" si="48"/>
        <v>0</v>
      </c>
      <c r="CL64" s="41">
        <f t="shared" si="49"/>
        <v>0</v>
      </c>
      <c r="CM64" s="41">
        <f t="shared" si="50"/>
        <v>410</v>
      </c>
      <c r="CN64" s="41">
        <f t="shared" si="51"/>
        <v>0</v>
      </c>
      <c r="CO64" s="41">
        <f t="shared" si="52"/>
        <v>0</v>
      </c>
      <c r="CP64" s="41">
        <f t="shared" si="53"/>
        <v>0</v>
      </c>
      <c r="CQ64" s="41">
        <f t="shared" si="54"/>
        <v>0</v>
      </c>
      <c r="CR64" s="41">
        <f t="shared" si="55"/>
        <v>0</v>
      </c>
      <c r="CS64" s="41">
        <f t="shared" si="56"/>
        <v>0</v>
      </c>
      <c r="CT64" s="41">
        <f t="shared" si="57"/>
        <v>0</v>
      </c>
      <c r="CU64" s="41">
        <f t="shared" si="58"/>
        <v>0</v>
      </c>
      <c r="CV64" s="41">
        <f t="shared" si="59"/>
        <v>0</v>
      </c>
      <c r="CW64" s="41">
        <f t="shared" si="60"/>
        <v>0</v>
      </c>
      <c r="CX64" s="41">
        <f t="shared" si="61"/>
        <v>0</v>
      </c>
      <c r="CY64" s="41">
        <f t="shared" si="62"/>
        <v>0</v>
      </c>
      <c r="CZ64" s="41">
        <f t="shared" si="63"/>
        <v>0</v>
      </c>
      <c r="DA64" s="41">
        <f t="shared" si="64"/>
        <v>0</v>
      </c>
      <c r="DB64" s="41">
        <f t="shared" si="65"/>
        <v>0</v>
      </c>
      <c r="DC64" s="41">
        <f t="shared" si="66"/>
        <v>0</v>
      </c>
      <c r="DD64" s="41">
        <f t="shared" si="67"/>
        <v>0</v>
      </c>
      <c r="DE64" s="41">
        <f t="shared" si="68"/>
        <v>0</v>
      </c>
      <c r="DF64" s="41">
        <f t="shared" si="69"/>
        <v>0</v>
      </c>
      <c r="DG64" s="41">
        <f t="shared" si="70"/>
        <v>0</v>
      </c>
      <c r="DH64" s="41">
        <f t="shared" si="71"/>
        <v>0</v>
      </c>
      <c r="DI64" s="41">
        <f t="shared" si="72"/>
        <v>0</v>
      </c>
      <c r="DJ64" s="41">
        <f t="shared" si="73"/>
        <v>0</v>
      </c>
      <c r="DK64" s="41">
        <f t="shared" si="74"/>
        <v>0</v>
      </c>
      <c r="DL64" s="41">
        <f t="shared" si="75"/>
        <v>0</v>
      </c>
      <c r="DM64" s="41">
        <f t="shared" si="76"/>
        <v>0</v>
      </c>
      <c r="DN64" s="41">
        <f t="shared" si="77"/>
        <v>0</v>
      </c>
      <c r="DO64" s="41">
        <f t="shared" si="78"/>
        <v>0</v>
      </c>
      <c r="DP64" s="41">
        <f t="shared" si="79"/>
        <v>0</v>
      </c>
      <c r="DQ64" s="41">
        <f t="shared" si="80"/>
        <v>0</v>
      </c>
      <c r="DR64" s="42" t="s">
        <v>71</v>
      </c>
      <c r="DS64" s="32"/>
    </row>
    <row r="65" spans="1:123" s="33" customFormat="1" ht="41.4">
      <c r="A65" s="38" t="s">
        <v>183</v>
      </c>
      <c r="B65" s="39" t="s">
        <v>184</v>
      </c>
      <c r="C65" s="40" t="s">
        <v>69</v>
      </c>
      <c r="D65" s="40" t="s">
        <v>69</v>
      </c>
      <c r="E65" s="40" t="s">
        <v>69</v>
      </c>
      <c r="F65" s="40" t="s">
        <v>69</v>
      </c>
      <c r="G65" s="40" t="s">
        <v>69</v>
      </c>
      <c r="H65" s="40" t="s">
        <v>69</v>
      </c>
      <c r="I65" s="40" t="s">
        <v>69</v>
      </c>
      <c r="J65" s="40" t="s">
        <v>69</v>
      </c>
      <c r="K65" s="40" t="s">
        <v>69</v>
      </c>
      <c r="L65" s="40" t="s">
        <v>69</v>
      </c>
      <c r="M65" s="40" t="s">
        <v>69</v>
      </c>
      <c r="N65" s="40" t="s">
        <v>69</v>
      </c>
      <c r="O65" s="40" t="s">
        <v>69</v>
      </c>
      <c r="P65" s="40" t="s">
        <v>69</v>
      </c>
      <c r="Q65" s="40" t="s">
        <v>69</v>
      </c>
      <c r="R65" s="40" t="s">
        <v>69</v>
      </c>
      <c r="S65" s="40" t="s">
        <v>69</v>
      </c>
      <c r="T65" s="40" t="s">
        <v>69</v>
      </c>
      <c r="U65" s="40" t="s">
        <v>69</v>
      </c>
      <c r="V65" s="40" t="s">
        <v>69</v>
      </c>
      <c r="W65" s="40" t="s">
        <v>69</v>
      </c>
      <c r="X65" s="40" t="s">
        <v>69</v>
      </c>
      <c r="Y65" s="40" t="s">
        <v>69</v>
      </c>
      <c r="Z65" s="40" t="s">
        <v>69</v>
      </c>
      <c r="AA65" s="40" t="s">
        <v>69</v>
      </c>
      <c r="AB65" s="40" t="s">
        <v>69</v>
      </c>
      <c r="AC65" s="40" t="s">
        <v>69</v>
      </c>
      <c r="AD65" s="40" t="s">
        <v>69</v>
      </c>
      <c r="AE65" s="40" t="s">
        <v>69</v>
      </c>
      <c r="AF65" s="81">
        <f>AF66-AF56</f>
        <v>14920.199999999999</v>
      </c>
      <c r="AG65" s="81">
        <f t="shared" ref="AG65:CR65" si="343">AG66-AG56</f>
        <v>10439</v>
      </c>
      <c r="AH65" s="41">
        <f t="shared" ref="AH65" si="344">AH66-AH56</f>
        <v>134.1</v>
      </c>
      <c r="AI65" s="41">
        <f t="shared" si="343"/>
        <v>134.1</v>
      </c>
      <c r="AJ65" s="41">
        <f t="shared" ref="AJ65" si="345">AJ66-AJ56</f>
        <v>335.5</v>
      </c>
      <c r="AK65" s="41">
        <f t="shared" si="343"/>
        <v>334.8</v>
      </c>
      <c r="AL65" s="41">
        <f t="shared" si="343"/>
        <v>0</v>
      </c>
      <c r="AM65" s="41">
        <f t="shared" ref="AM65" si="346">AM66-AM56</f>
        <v>0</v>
      </c>
      <c r="AN65" s="41">
        <f t="shared" ref="AN65" si="347">AN66-AN56</f>
        <v>14450.6</v>
      </c>
      <c r="AO65" s="41">
        <f t="shared" ref="AO65" si="348">AO66-AO56</f>
        <v>9970.1</v>
      </c>
      <c r="AP65" s="41">
        <f t="shared" ref="AP65:AT65" si="349">AP66-AP56</f>
        <v>13911.900000000001</v>
      </c>
      <c r="AQ65" s="41">
        <f t="shared" si="349"/>
        <v>137.30000000000001</v>
      </c>
      <c r="AR65" s="41">
        <f t="shared" si="349"/>
        <v>200.7</v>
      </c>
      <c r="AS65" s="41">
        <f t="shared" si="349"/>
        <v>0</v>
      </c>
      <c r="AT65" s="41">
        <f t="shared" si="349"/>
        <v>13573.899999999998</v>
      </c>
      <c r="AU65" s="41">
        <f>AU66-AU57</f>
        <v>9970.9</v>
      </c>
      <c r="AV65" s="41">
        <f t="shared" ref="AV65:AY65" si="350">AV66-AV56</f>
        <v>143.4</v>
      </c>
      <c r="AW65" s="41">
        <f t="shared" si="350"/>
        <v>200.7</v>
      </c>
      <c r="AX65" s="41">
        <f t="shared" si="350"/>
        <v>0</v>
      </c>
      <c r="AY65" s="41">
        <f t="shared" si="350"/>
        <v>9626.7999999999993</v>
      </c>
      <c r="AZ65" s="41">
        <f>AZ66-AZ57</f>
        <v>8767.4</v>
      </c>
      <c r="BA65" s="41">
        <f t="shared" ref="BA65:BD65" si="351">BA66-BA56</f>
        <v>148.4</v>
      </c>
      <c r="BB65" s="41">
        <f t="shared" si="351"/>
        <v>200.7</v>
      </c>
      <c r="BC65" s="41">
        <f t="shared" si="351"/>
        <v>0</v>
      </c>
      <c r="BD65" s="41">
        <f t="shared" si="351"/>
        <v>8418.2999999999993</v>
      </c>
      <c r="BE65" s="41">
        <f>BE66-BE57</f>
        <v>8538.9</v>
      </c>
      <c r="BF65" s="41">
        <f t="shared" si="343"/>
        <v>153.69999999999999</v>
      </c>
      <c r="BG65" s="41">
        <f t="shared" si="343"/>
        <v>200.7</v>
      </c>
      <c r="BH65" s="41">
        <f t="shared" si="343"/>
        <v>0</v>
      </c>
      <c r="BI65" s="41">
        <f t="shared" si="343"/>
        <v>8184.5</v>
      </c>
      <c r="BJ65" s="41">
        <f t="shared" si="343"/>
        <v>14820.3</v>
      </c>
      <c r="BK65" s="41">
        <f t="shared" si="343"/>
        <v>10339.1</v>
      </c>
      <c r="BL65" s="41">
        <f t="shared" si="343"/>
        <v>134.1</v>
      </c>
      <c r="BM65" s="41">
        <f t="shared" si="343"/>
        <v>134.1</v>
      </c>
      <c r="BN65" s="41">
        <f t="shared" si="343"/>
        <v>335.5</v>
      </c>
      <c r="BO65" s="41">
        <f t="shared" si="343"/>
        <v>334.8</v>
      </c>
      <c r="BP65" s="41">
        <f t="shared" si="343"/>
        <v>0</v>
      </c>
      <c r="BQ65" s="41">
        <f t="shared" si="343"/>
        <v>0</v>
      </c>
      <c r="BR65" s="41">
        <f t="shared" si="343"/>
        <v>14350.7</v>
      </c>
      <c r="BS65" s="41">
        <f t="shared" si="343"/>
        <v>9870.2000000000007</v>
      </c>
      <c r="BT65" s="41">
        <f t="shared" si="343"/>
        <v>13911.900000000001</v>
      </c>
      <c r="BU65" s="41">
        <f t="shared" si="343"/>
        <v>137.30000000000001</v>
      </c>
      <c r="BV65" s="41">
        <f t="shared" si="343"/>
        <v>200.7</v>
      </c>
      <c r="BW65" s="41">
        <f t="shared" si="343"/>
        <v>0</v>
      </c>
      <c r="BX65" s="41">
        <f t="shared" si="343"/>
        <v>13573.899999999998</v>
      </c>
      <c r="BY65" s="41">
        <f t="shared" si="343"/>
        <v>9970.9</v>
      </c>
      <c r="BZ65" s="41">
        <f t="shared" si="343"/>
        <v>143.4</v>
      </c>
      <c r="CA65" s="41">
        <f t="shared" si="343"/>
        <v>200.7</v>
      </c>
      <c r="CB65" s="41">
        <f t="shared" si="343"/>
        <v>0</v>
      </c>
      <c r="CC65" s="41">
        <f t="shared" si="343"/>
        <v>9626.7999999999993</v>
      </c>
      <c r="CD65" s="41">
        <f t="shared" si="343"/>
        <v>8767.4</v>
      </c>
      <c r="CE65" s="41">
        <f t="shared" si="343"/>
        <v>148.4</v>
      </c>
      <c r="CF65" s="41">
        <f t="shared" si="343"/>
        <v>200.7</v>
      </c>
      <c r="CG65" s="41">
        <f t="shared" si="343"/>
        <v>0</v>
      </c>
      <c r="CH65" s="41">
        <f t="shared" si="343"/>
        <v>8418.2999999999993</v>
      </c>
      <c r="CI65" s="41">
        <f t="shared" si="343"/>
        <v>8538.9</v>
      </c>
      <c r="CJ65" s="41">
        <f t="shared" si="343"/>
        <v>153.69999999999999</v>
      </c>
      <c r="CK65" s="41">
        <f t="shared" si="343"/>
        <v>200.7</v>
      </c>
      <c r="CL65" s="41">
        <f t="shared" si="343"/>
        <v>0</v>
      </c>
      <c r="CM65" s="41">
        <f t="shared" si="343"/>
        <v>8184.5</v>
      </c>
      <c r="CN65" s="41">
        <f t="shared" si="343"/>
        <v>10339.1</v>
      </c>
      <c r="CO65" s="41">
        <f t="shared" si="343"/>
        <v>134.1</v>
      </c>
      <c r="CP65" s="41">
        <f t="shared" si="343"/>
        <v>334.8</v>
      </c>
      <c r="CQ65" s="41">
        <f t="shared" si="343"/>
        <v>0</v>
      </c>
      <c r="CR65" s="41">
        <f t="shared" si="343"/>
        <v>9870.2000000000007</v>
      </c>
      <c r="CS65" s="41">
        <f t="shared" ref="CS65:DQ65" si="352">CS66-CS56</f>
        <v>13911.900000000001</v>
      </c>
      <c r="CT65" s="41">
        <f t="shared" si="352"/>
        <v>137.30000000000001</v>
      </c>
      <c r="CU65" s="41">
        <f t="shared" si="352"/>
        <v>200.7</v>
      </c>
      <c r="CV65" s="41">
        <f t="shared" si="352"/>
        <v>0</v>
      </c>
      <c r="CW65" s="41">
        <f t="shared" si="352"/>
        <v>13573.899999999998</v>
      </c>
      <c r="CX65" s="41">
        <f t="shared" si="352"/>
        <v>9970.9</v>
      </c>
      <c r="CY65" s="41">
        <f t="shared" si="352"/>
        <v>143.4</v>
      </c>
      <c r="CZ65" s="41">
        <f t="shared" si="352"/>
        <v>200.7</v>
      </c>
      <c r="DA65" s="41">
        <f t="shared" si="352"/>
        <v>0</v>
      </c>
      <c r="DB65" s="41">
        <f t="shared" si="352"/>
        <v>9626.7999999999993</v>
      </c>
      <c r="DC65" s="41">
        <f t="shared" si="352"/>
        <v>10339.1</v>
      </c>
      <c r="DD65" s="41">
        <f t="shared" si="352"/>
        <v>134.1</v>
      </c>
      <c r="DE65" s="41">
        <f t="shared" si="352"/>
        <v>334.8</v>
      </c>
      <c r="DF65" s="41">
        <f t="shared" si="352"/>
        <v>0</v>
      </c>
      <c r="DG65" s="41">
        <f t="shared" si="352"/>
        <v>9870.2000000000007</v>
      </c>
      <c r="DH65" s="41">
        <f t="shared" si="352"/>
        <v>13911.900000000001</v>
      </c>
      <c r="DI65" s="41">
        <f t="shared" si="352"/>
        <v>137.30000000000001</v>
      </c>
      <c r="DJ65" s="41">
        <f t="shared" si="352"/>
        <v>200.7</v>
      </c>
      <c r="DK65" s="41">
        <f t="shared" si="352"/>
        <v>0</v>
      </c>
      <c r="DL65" s="41">
        <f t="shared" si="352"/>
        <v>13573.899999999998</v>
      </c>
      <c r="DM65" s="41">
        <f t="shared" si="352"/>
        <v>9970.9</v>
      </c>
      <c r="DN65" s="41">
        <f t="shared" si="352"/>
        <v>143.4</v>
      </c>
      <c r="DO65" s="41">
        <f t="shared" si="352"/>
        <v>200.7</v>
      </c>
      <c r="DP65" s="41">
        <f t="shared" si="352"/>
        <v>0</v>
      </c>
      <c r="DQ65" s="41">
        <f t="shared" si="352"/>
        <v>9626.7999999999993</v>
      </c>
      <c r="DR65" s="42" t="s">
        <v>71</v>
      </c>
      <c r="DS65" s="32"/>
    </row>
    <row r="66" spans="1:123" s="33" customFormat="1" ht="41.4">
      <c r="A66" s="38" t="s">
        <v>185</v>
      </c>
      <c r="B66" s="39" t="s">
        <v>186</v>
      </c>
      <c r="C66" s="40" t="s">
        <v>69</v>
      </c>
      <c r="D66" s="40" t="s">
        <v>69</v>
      </c>
      <c r="E66" s="40" t="s">
        <v>69</v>
      </c>
      <c r="F66" s="40" t="s">
        <v>69</v>
      </c>
      <c r="G66" s="40" t="s">
        <v>69</v>
      </c>
      <c r="H66" s="40" t="s">
        <v>69</v>
      </c>
      <c r="I66" s="40" t="s">
        <v>69</v>
      </c>
      <c r="J66" s="40" t="s">
        <v>69</v>
      </c>
      <c r="K66" s="40" t="s">
        <v>69</v>
      </c>
      <c r="L66" s="40" t="s">
        <v>69</v>
      </c>
      <c r="M66" s="40" t="s">
        <v>69</v>
      </c>
      <c r="N66" s="40" t="s">
        <v>69</v>
      </c>
      <c r="O66" s="40" t="s">
        <v>69</v>
      </c>
      <c r="P66" s="40" t="s">
        <v>69</v>
      </c>
      <c r="Q66" s="40" t="s">
        <v>69</v>
      </c>
      <c r="R66" s="40" t="s">
        <v>69</v>
      </c>
      <c r="S66" s="40" t="s">
        <v>69</v>
      </c>
      <c r="T66" s="40" t="s">
        <v>69</v>
      </c>
      <c r="U66" s="40" t="s">
        <v>69</v>
      </c>
      <c r="V66" s="40" t="s">
        <v>69</v>
      </c>
      <c r="W66" s="40" t="s">
        <v>69</v>
      </c>
      <c r="X66" s="40" t="s">
        <v>69</v>
      </c>
      <c r="Y66" s="40" t="s">
        <v>69</v>
      </c>
      <c r="Z66" s="40" t="s">
        <v>69</v>
      </c>
      <c r="AA66" s="40" t="s">
        <v>69</v>
      </c>
      <c r="AB66" s="40" t="s">
        <v>69</v>
      </c>
      <c r="AC66" s="40" t="s">
        <v>69</v>
      </c>
      <c r="AD66" s="40" t="s">
        <v>69</v>
      </c>
      <c r="AE66" s="40" t="s">
        <v>69</v>
      </c>
      <c r="AF66" s="81">
        <f>AF26</f>
        <v>15625.499999999998</v>
      </c>
      <c r="AG66" s="81">
        <f t="shared" ref="AG66:CR66" si="353">AG26</f>
        <v>11144.3</v>
      </c>
      <c r="AH66" s="41">
        <f t="shared" ref="AH66" si="354">AH26</f>
        <v>134.1</v>
      </c>
      <c r="AI66" s="41">
        <f t="shared" si="353"/>
        <v>134.1</v>
      </c>
      <c r="AJ66" s="41">
        <f t="shared" ref="AJ66" si="355">AJ26</f>
        <v>335.5</v>
      </c>
      <c r="AK66" s="41">
        <f t="shared" si="353"/>
        <v>334.8</v>
      </c>
      <c r="AL66" s="41">
        <f t="shared" si="353"/>
        <v>0</v>
      </c>
      <c r="AM66" s="41">
        <f t="shared" ref="AM66" si="356">AM26</f>
        <v>0</v>
      </c>
      <c r="AN66" s="41">
        <f t="shared" ref="AN66" si="357">AN26</f>
        <v>15155.9</v>
      </c>
      <c r="AO66" s="41">
        <f t="shared" ref="AO66" si="358">AO26</f>
        <v>10675.4</v>
      </c>
      <c r="AP66" s="41">
        <f>AP26</f>
        <v>14701.2</v>
      </c>
      <c r="AQ66" s="41">
        <f t="shared" ref="AQ66:AT66" si="359">AQ26</f>
        <v>137.30000000000001</v>
      </c>
      <c r="AR66" s="41">
        <f t="shared" si="359"/>
        <v>200.7</v>
      </c>
      <c r="AS66" s="41">
        <f t="shared" si="359"/>
        <v>0</v>
      </c>
      <c r="AT66" s="41">
        <f t="shared" si="359"/>
        <v>14363.199999999997</v>
      </c>
      <c r="AU66" s="41">
        <f t="shared" ref="AU66:BD66" si="360">AU26</f>
        <v>10042.4</v>
      </c>
      <c r="AV66" s="41">
        <f t="shared" si="360"/>
        <v>143.4</v>
      </c>
      <c r="AW66" s="41">
        <f t="shared" si="360"/>
        <v>200.7</v>
      </c>
      <c r="AX66" s="41">
        <f t="shared" si="360"/>
        <v>0</v>
      </c>
      <c r="AY66" s="41">
        <f t="shared" si="360"/>
        <v>9698.2999999999993</v>
      </c>
      <c r="AZ66" s="41">
        <f t="shared" si="360"/>
        <v>8767.4</v>
      </c>
      <c r="BA66" s="41">
        <f t="shared" si="360"/>
        <v>148.4</v>
      </c>
      <c r="BB66" s="41">
        <f t="shared" si="360"/>
        <v>200.7</v>
      </c>
      <c r="BC66" s="41">
        <f t="shared" si="360"/>
        <v>0</v>
      </c>
      <c r="BD66" s="41">
        <f t="shared" si="360"/>
        <v>8418.2999999999993</v>
      </c>
      <c r="BE66" s="41">
        <f t="shared" si="353"/>
        <v>8538.9</v>
      </c>
      <c r="BF66" s="41">
        <f t="shared" si="353"/>
        <v>153.69999999999999</v>
      </c>
      <c r="BG66" s="41">
        <f t="shared" si="353"/>
        <v>200.7</v>
      </c>
      <c r="BH66" s="41">
        <f t="shared" si="353"/>
        <v>0</v>
      </c>
      <c r="BI66" s="41">
        <f t="shared" si="353"/>
        <v>8184.5</v>
      </c>
      <c r="BJ66" s="41">
        <f t="shared" si="353"/>
        <v>15525.599999999999</v>
      </c>
      <c r="BK66" s="41">
        <f t="shared" si="353"/>
        <v>11044.4</v>
      </c>
      <c r="BL66" s="41">
        <f t="shared" si="353"/>
        <v>134.1</v>
      </c>
      <c r="BM66" s="41">
        <f t="shared" si="353"/>
        <v>134.1</v>
      </c>
      <c r="BN66" s="41">
        <f t="shared" si="353"/>
        <v>335.5</v>
      </c>
      <c r="BO66" s="41">
        <f t="shared" si="353"/>
        <v>334.8</v>
      </c>
      <c r="BP66" s="41">
        <f t="shared" si="353"/>
        <v>0</v>
      </c>
      <c r="BQ66" s="41">
        <f t="shared" si="353"/>
        <v>0</v>
      </c>
      <c r="BR66" s="41">
        <f t="shared" si="353"/>
        <v>15056</v>
      </c>
      <c r="BS66" s="41">
        <f t="shared" si="353"/>
        <v>10575.5</v>
      </c>
      <c r="BT66" s="41">
        <f t="shared" si="353"/>
        <v>14701.2</v>
      </c>
      <c r="BU66" s="41">
        <f t="shared" si="353"/>
        <v>137.30000000000001</v>
      </c>
      <c r="BV66" s="41">
        <f t="shared" si="353"/>
        <v>200.7</v>
      </c>
      <c r="BW66" s="41">
        <f t="shared" si="353"/>
        <v>0</v>
      </c>
      <c r="BX66" s="41">
        <f t="shared" si="353"/>
        <v>14363.199999999997</v>
      </c>
      <c r="BY66" s="41">
        <f t="shared" si="353"/>
        <v>10042.4</v>
      </c>
      <c r="BZ66" s="41">
        <f t="shared" si="353"/>
        <v>143.4</v>
      </c>
      <c r="CA66" s="41">
        <f t="shared" si="353"/>
        <v>200.7</v>
      </c>
      <c r="CB66" s="41">
        <f t="shared" si="353"/>
        <v>0</v>
      </c>
      <c r="CC66" s="41">
        <f t="shared" si="353"/>
        <v>9698.2999999999993</v>
      </c>
      <c r="CD66" s="41">
        <f t="shared" si="353"/>
        <v>8767.4</v>
      </c>
      <c r="CE66" s="41">
        <f t="shared" si="353"/>
        <v>148.4</v>
      </c>
      <c r="CF66" s="41">
        <f t="shared" si="353"/>
        <v>200.7</v>
      </c>
      <c r="CG66" s="41">
        <f t="shared" si="353"/>
        <v>0</v>
      </c>
      <c r="CH66" s="41">
        <f t="shared" si="353"/>
        <v>8418.2999999999993</v>
      </c>
      <c r="CI66" s="41">
        <f t="shared" si="353"/>
        <v>8538.9</v>
      </c>
      <c r="CJ66" s="41">
        <f t="shared" si="353"/>
        <v>153.69999999999999</v>
      </c>
      <c r="CK66" s="41">
        <f t="shared" si="353"/>
        <v>200.7</v>
      </c>
      <c r="CL66" s="41">
        <f t="shared" si="353"/>
        <v>0</v>
      </c>
      <c r="CM66" s="41">
        <f t="shared" si="353"/>
        <v>8184.5</v>
      </c>
      <c r="CN66" s="41">
        <f t="shared" si="353"/>
        <v>11044.4</v>
      </c>
      <c r="CO66" s="41">
        <f t="shared" si="353"/>
        <v>134.1</v>
      </c>
      <c r="CP66" s="41">
        <f t="shared" si="353"/>
        <v>334.8</v>
      </c>
      <c r="CQ66" s="41">
        <f t="shared" si="353"/>
        <v>0</v>
      </c>
      <c r="CR66" s="41">
        <f t="shared" si="353"/>
        <v>10575.5</v>
      </c>
      <c r="CS66" s="41">
        <f t="shared" ref="CS66:DQ66" si="361">CS26</f>
        <v>14701.2</v>
      </c>
      <c r="CT66" s="41">
        <f t="shared" si="361"/>
        <v>137.30000000000001</v>
      </c>
      <c r="CU66" s="41">
        <f t="shared" si="361"/>
        <v>200.7</v>
      </c>
      <c r="CV66" s="41">
        <f t="shared" si="361"/>
        <v>0</v>
      </c>
      <c r="CW66" s="41">
        <f t="shared" si="361"/>
        <v>14363.199999999997</v>
      </c>
      <c r="CX66" s="41">
        <f t="shared" si="361"/>
        <v>10042.4</v>
      </c>
      <c r="CY66" s="41">
        <f t="shared" si="361"/>
        <v>143.4</v>
      </c>
      <c r="CZ66" s="41">
        <f t="shared" si="361"/>
        <v>200.7</v>
      </c>
      <c r="DA66" s="41">
        <f t="shared" si="361"/>
        <v>0</v>
      </c>
      <c r="DB66" s="41">
        <f t="shared" si="361"/>
        <v>9698.2999999999993</v>
      </c>
      <c r="DC66" s="41">
        <f t="shared" si="361"/>
        <v>11044.4</v>
      </c>
      <c r="DD66" s="41">
        <f t="shared" si="361"/>
        <v>134.1</v>
      </c>
      <c r="DE66" s="41">
        <f t="shared" si="361"/>
        <v>334.8</v>
      </c>
      <c r="DF66" s="41">
        <f t="shared" si="361"/>
        <v>0</v>
      </c>
      <c r="DG66" s="41">
        <f t="shared" si="361"/>
        <v>10575.5</v>
      </c>
      <c r="DH66" s="41">
        <f t="shared" si="361"/>
        <v>14701.2</v>
      </c>
      <c r="DI66" s="41">
        <f t="shared" si="361"/>
        <v>137.30000000000001</v>
      </c>
      <c r="DJ66" s="41">
        <f t="shared" si="361"/>
        <v>200.7</v>
      </c>
      <c r="DK66" s="41">
        <f t="shared" si="361"/>
        <v>0</v>
      </c>
      <c r="DL66" s="41">
        <f t="shared" si="361"/>
        <v>14363.199999999997</v>
      </c>
      <c r="DM66" s="41">
        <f t="shared" si="361"/>
        <v>10042.4</v>
      </c>
      <c r="DN66" s="41">
        <f t="shared" si="361"/>
        <v>143.4</v>
      </c>
      <c r="DO66" s="41">
        <f t="shared" si="361"/>
        <v>200.7</v>
      </c>
      <c r="DP66" s="41">
        <f t="shared" si="361"/>
        <v>0</v>
      </c>
      <c r="DQ66" s="41">
        <f t="shared" si="361"/>
        <v>9698.2999999999993</v>
      </c>
      <c r="DR66" s="42" t="s">
        <v>71</v>
      </c>
      <c r="DS66" s="32"/>
    </row>
    <row r="67" spans="1:123" ht="15" customHeight="1">
      <c r="A67" s="59"/>
      <c r="B67" s="60"/>
      <c r="C67" s="61"/>
      <c r="D67" s="61"/>
      <c r="E67" s="61"/>
      <c r="F67" s="61"/>
      <c r="G67" s="61"/>
      <c r="H67" s="61"/>
      <c r="I67" s="60"/>
      <c r="J67" s="62"/>
      <c r="K67" s="62"/>
      <c r="L67" s="62"/>
      <c r="M67" s="62"/>
      <c r="N67" s="62"/>
      <c r="O67" s="62"/>
      <c r="P67" s="62"/>
      <c r="Q67" s="62"/>
      <c r="R67" s="62"/>
      <c r="S67" s="62"/>
      <c r="T67" s="62"/>
      <c r="U67" s="63"/>
      <c r="V67" s="63"/>
      <c r="W67" s="63"/>
      <c r="X67" s="63"/>
      <c r="Y67" s="63"/>
      <c r="Z67" s="63"/>
      <c r="AA67" s="63"/>
      <c r="AB67" s="63"/>
      <c r="AC67" s="63"/>
      <c r="AD67" s="63"/>
      <c r="AE67" s="63"/>
      <c r="AF67" s="83"/>
      <c r="AG67" s="83"/>
      <c r="AH67" s="63"/>
      <c r="AI67" s="63"/>
      <c r="AJ67" s="63"/>
      <c r="AK67" s="63"/>
      <c r="AL67" s="63"/>
      <c r="AM67" s="63"/>
      <c r="AN67" s="63"/>
      <c r="AO67" s="63"/>
      <c r="AP67" s="63"/>
      <c r="AQ67" s="63"/>
      <c r="AR67" s="63"/>
      <c r="AS67" s="63"/>
      <c r="AT67" s="63"/>
      <c r="AU67" s="63"/>
      <c r="AV67" s="63"/>
      <c r="AW67" s="63"/>
      <c r="AX67" s="63"/>
      <c r="AY67" s="63"/>
      <c r="AZ67" s="63"/>
      <c r="BA67" s="63"/>
      <c r="BB67" s="63"/>
      <c r="BC67" s="63"/>
      <c r="BD67" s="63"/>
      <c r="BE67" s="63"/>
      <c r="BF67" s="63"/>
      <c r="BG67" s="63"/>
      <c r="BH67" s="63"/>
      <c r="BI67" s="63"/>
      <c r="BJ67" s="63"/>
      <c r="BK67" s="63"/>
      <c r="BL67" s="63"/>
      <c r="BM67" s="63"/>
      <c r="BN67" s="63"/>
      <c r="BO67" s="63"/>
      <c r="BP67" s="63"/>
      <c r="BQ67" s="63"/>
      <c r="BR67" s="63"/>
      <c r="BS67" s="63"/>
      <c r="BT67" s="63"/>
      <c r="BU67" s="63"/>
      <c r="BV67" s="63"/>
      <c r="BW67" s="63"/>
      <c r="BX67" s="63"/>
      <c r="BY67" s="63"/>
      <c r="BZ67" s="63"/>
      <c r="CA67" s="63"/>
      <c r="CB67" s="63"/>
      <c r="CC67" s="63"/>
      <c r="CD67" s="63"/>
      <c r="CE67" s="63"/>
      <c r="CF67" s="63"/>
      <c r="CG67" s="63"/>
      <c r="CH67" s="63"/>
      <c r="CI67" s="63"/>
      <c r="CJ67" s="63"/>
      <c r="CK67" s="63"/>
      <c r="CL67" s="63"/>
      <c r="CM67" s="63"/>
      <c r="CN67" s="63"/>
      <c r="CO67" s="63"/>
      <c r="CP67" s="63"/>
      <c r="CQ67" s="63"/>
      <c r="CR67" s="63"/>
      <c r="CS67" s="63"/>
      <c r="CT67" s="63"/>
      <c r="CU67" s="63"/>
      <c r="CV67" s="63"/>
      <c r="CW67" s="63"/>
      <c r="CX67" s="63"/>
      <c r="CY67" s="63"/>
      <c r="CZ67" s="63"/>
      <c r="DA67" s="63"/>
      <c r="DB67" s="64"/>
      <c r="DC67" s="64"/>
      <c r="DD67" s="64"/>
      <c r="DE67" s="64"/>
      <c r="DF67" s="64"/>
      <c r="DG67" s="64"/>
      <c r="DH67" s="64"/>
      <c r="DI67" s="64"/>
      <c r="DJ67" s="64"/>
      <c r="DK67" s="64"/>
      <c r="DL67" s="64"/>
      <c r="DM67" s="64"/>
      <c r="DN67" s="64"/>
      <c r="DO67" s="64"/>
      <c r="DP67" s="64"/>
      <c r="DQ67" s="64"/>
      <c r="DR67" s="64"/>
      <c r="DS67" s="4"/>
    </row>
    <row r="68" spans="1:123" ht="15" customHeight="1">
      <c r="A68" s="65" t="s">
        <v>237</v>
      </c>
      <c r="B68" s="66"/>
      <c r="C68" s="15"/>
      <c r="D68" s="67"/>
      <c r="E68" s="67"/>
      <c r="F68" s="15"/>
      <c r="G68" s="67"/>
      <c r="H68" s="67" t="s">
        <v>231</v>
      </c>
      <c r="I68" s="68"/>
      <c r="J68" s="26"/>
      <c r="K68" s="26"/>
      <c r="L68" s="26"/>
      <c r="M68" s="26"/>
      <c r="N68" s="26"/>
      <c r="O68" s="26"/>
      <c r="P68" s="26"/>
      <c r="Q68" s="8"/>
      <c r="R68" s="8"/>
      <c r="S68" s="8"/>
      <c r="T68" s="8"/>
      <c r="U68" s="8"/>
      <c r="V68" s="8"/>
      <c r="W68" s="8"/>
      <c r="X68" s="8"/>
      <c r="Y68" s="8"/>
      <c r="Z68" s="8"/>
      <c r="AA68" s="8"/>
      <c r="AB68" s="8"/>
      <c r="AC68" s="8"/>
      <c r="AD68" s="8"/>
      <c r="AE68" s="8"/>
      <c r="AF68" s="79"/>
      <c r="AG68" s="79"/>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69"/>
      <c r="DC68" s="69"/>
      <c r="DD68" s="69"/>
      <c r="DE68" s="69"/>
      <c r="DF68" s="69"/>
      <c r="DG68" s="69"/>
      <c r="DH68" s="69"/>
      <c r="DI68" s="69"/>
      <c r="DJ68" s="69"/>
      <c r="DK68" s="69"/>
      <c r="DL68" s="69"/>
      <c r="DM68" s="69"/>
      <c r="DN68" s="69"/>
      <c r="DO68" s="69"/>
      <c r="DP68" s="69"/>
      <c r="DQ68" s="69"/>
      <c r="DR68" s="69"/>
      <c r="DS68" s="4"/>
    </row>
    <row r="69" spans="1:123" ht="14.4" customHeight="1">
      <c r="A69" s="160" t="s">
        <v>187</v>
      </c>
      <c r="B69" s="161"/>
      <c r="C69" s="15" t="s">
        <v>32</v>
      </c>
      <c r="D69" s="162" t="s">
        <v>30</v>
      </c>
      <c r="E69" s="163"/>
      <c r="F69" s="8"/>
      <c r="G69" s="162" t="s">
        <v>33</v>
      </c>
      <c r="H69" s="163"/>
      <c r="I69" s="163"/>
      <c r="J69" s="26"/>
      <c r="K69" s="164"/>
      <c r="L69" s="165"/>
      <c r="M69" s="26"/>
      <c r="N69" s="26"/>
      <c r="O69" s="26"/>
      <c r="P69" s="26"/>
      <c r="Q69" s="8"/>
      <c r="R69" s="8"/>
      <c r="S69" s="8"/>
      <c r="T69" s="8"/>
      <c r="U69" s="8"/>
      <c r="V69" s="8"/>
      <c r="W69" s="8"/>
      <c r="X69" s="8"/>
      <c r="Y69" s="8"/>
      <c r="Z69" s="8"/>
      <c r="AA69" s="8"/>
      <c r="AB69" s="8"/>
      <c r="AC69" s="8"/>
      <c r="AD69" s="8"/>
      <c r="AE69" s="8"/>
      <c r="AF69" s="79"/>
      <c r="AG69" s="79"/>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69"/>
      <c r="DC69" s="69"/>
      <c r="DD69" s="69"/>
      <c r="DE69" s="69"/>
      <c r="DF69" s="69"/>
      <c r="DG69" s="69"/>
      <c r="DH69" s="69"/>
      <c r="DI69" s="69"/>
      <c r="DJ69" s="69"/>
      <c r="DK69" s="69"/>
      <c r="DL69" s="69"/>
      <c r="DM69" s="69"/>
      <c r="DN69" s="69"/>
      <c r="DO69" s="69"/>
      <c r="DP69" s="69"/>
      <c r="DQ69" s="69"/>
      <c r="DR69" s="69"/>
      <c r="DS69" s="4"/>
    </row>
    <row r="70" spans="1:123" ht="14.4" customHeight="1">
      <c r="A70" s="15" t="s">
        <v>188</v>
      </c>
      <c r="B70" s="15"/>
      <c r="C70" s="15"/>
      <c r="D70" s="15"/>
      <c r="E70" s="15"/>
      <c r="F70" s="8"/>
      <c r="G70" s="15"/>
      <c r="H70" s="15"/>
      <c r="I70" s="15"/>
      <c r="J70" s="26"/>
      <c r="K70" s="26"/>
      <c r="L70" s="26"/>
      <c r="M70" s="26"/>
      <c r="N70" s="26"/>
      <c r="O70" s="26"/>
      <c r="P70" s="26"/>
      <c r="Q70" s="8"/>
      <c r="R70" s="8"/>
      <c r="S70" s="8"/>
      <c r="T70" s="8"/>
      <c r="U70" s="3"/>
      <c r="V70" s="3"/>
      <c r="W70" s="3"/>
      <c r="X70" s="3"/>
      <c r="Y70" s="3"/>
      <c r="Z70" s="3"/>
      <c r="AA70" s="3"/>
      <c r="AB70" s="3"/>
      <c r="AC70" s="3"/>
      <c r="AD70" s="3"/>
      <c r="AE70" s="3"/>
      <c r="AF70" s="77"/>
      <c r="AG70" s="77"/>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4"/>
      <c r="DC70" s="4"/>
      <c r="DD70" s="4"/>
      <c r="DE70" s="4"/>
      <c r="DF70" s="4"/>
      <c r="DG70" s="4"/>
      <c r="DH70" s="4"/>
      <c r="DI70" s="4"/>
      <c r="DJ70" s="4"/>
      <c r="DK70" s="4"/>
      <c r="DL70" s="4"/>
      <c r="DM70" s="4"/>
      <c r="DN70" s="4"/>
      <c r="DO70" s="4"/>
      <c r="DP70" s="4"/>
      <c r="DQ70" s="4"/>
      <c r="DR70" s="4"/>
      <c r="DS70" s="4"/>
    </row>
    <row r="71" spans="1:123" ht="14.4" customHeight="1">
      <c r="A71" s="15" t="s">
        <v>189</v>
      </c>
      <c r="B71" s="15"/>
      <c r="C71" s="15"/>
      <c r="D71" s="15"/>
      <c r="E71" s="15"/>
      <c r="F71" s="8"/>
      <c r="G71" s="15"/>
      <c r="H71" s="15"/>
      <c r="I71" s="15"/>
      <c r="J71" s="26"/>
      <c r="K71" s="26"/>
      <c r="L71" s="26"/>
      <c r="M71" s="26"/>
      <c r="N71" s="26"/>
      <c r="O71" s="26"/>
      <c r="P71" s="26"/>
      <c r="Q71" s="8"/>
      <c r="R71" s="8"/>
      <c r="S71" s="8"/>
      <c r="T71" s="8"/>
      <c r="U71" s="3"/>
      <c r="V71" s="3"/>
      <c r="W71" s="3"/>
      <c r="X71" s="3"/>
      <c r="Y71" s="3"/>
      <c r="Z71" s="3"/>
      <c r="AA71" s="3"/>
      <c r="AB71" s="3"/>
      <c r="AC71" s="3"/>
      <c r="AD71" s="3"/>
      <c r="AE71" s="3"/>
      <c r="AF71" s="77"/>
      <c r="AG71" s="77"/>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4"/>
      <c r="DC71" s="4"/>
      <c r="DD71" s="4"/>
      <c r="DE71" s="4"/>
      <c r="DF71" s="4"/>
      <c r="DG71" s="4"/>
      <c r="DH71" s="4"/>
      <c r="DI71" s="4"/>
      <c r="DJ71" s="4"/>
      <c r="DK71" s="4"/>
      <c r="DL71" s="4"/>
      <c r="DM71" s="4"/>
      <c r="DN71" s="4"/>
      <c r="DO71" s="4"/>
      <c r="DP71" s="4"/>
      <c r="DQ71" s="4"/>
      <c r="DR71" s="4"/>
      <c r="DS71" s="4"/>
    </row>
    <row r="72" spans="1:123" ht="11.7" customHeight="1">
      <c r="A72" s="14"/>
      <c r="B72" s="70"/>
      <c r="C72" s="15"/>
      <c r="D72" s="15"/>
      <c r="E72" s="15"/>
      <c r="F72" s="15"/>
      <c r="G72" s="15"/>
      <c r="H72" s="15"/>
      <c r="I72" s="70"/>
      <c r="J72" s="26"/>
      <c r="K72" s="26"/>
      <c r="L72" s="26"/>
      <c r="M72" s="26"/>
      <c r="N72" s="26"/>
      <c r="O72" s="26"/>
      <c r="P72" s="26"/>
      <c r="Q72" s="8"/>
      <c r="R72" s="8"/>
      <c r="S72" s="8"/>
      <c r="T72" s="8"/>
      <c r="U72" s="3"/>
      <c r="V72" s="3"/>
      <c r="W72" s="3"/>
      <c r="X72" s="3"/>
      <c r="Y72" s="3"/>
      <c r="Z72" s="3"/>
      <c r="AA72" s="3"/>
      <c r="AB72" s="3"/>
      <c r="AC72" s="3"/>
      <c r="AD72" s="3"/>
      <c r="AE72" s="3"/>
      <c r="AF72" s="77"/>
      <c r="AG72" s="77"/>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4"/>
      <c r="DC72" s="4"/>
      <c r="DD72" s="4"/>
      <c r="DE72" s="4"/>
      <c r="DF72" s="4"/>
      <c r="DG72" s="4"/>
      <c r="DH72" s="4"/>
      <c r="DI72" s="4"/>
      <c r="DJ72" s="4"/>
      <c r="DK72" s="4"/>
      <c r="DL72" s="4"/>
      <c r="DM72" s="4"/>
      <c r="DN72" s="4"/>
      <c r="DO72" s="4"/>
      <c r="DP72" s="4"/>
      <c r="DQ72" s="4"/>
      <c r="DR72" s="4"/>
      <c r="DS72" s="4"/>
    </row>
    <row r="73" spans="1:123" ht="15.6" customHeight="1">
      <c r="A73" s="158" t="s">
        <v>238</v>
      </c>
      <c r="B73" s="159"/>
      <c r="C73" s="15"/>
      <c r="D73" s="67"/>
      <c r="E73" s="67"/>
      <c r="F73" s="15"/>
      <c r="G73" s="67"/>
      <c r="H73" s="67" t="s">
        <v>232</v>
      </c>
      <c r="I73" s="68"/>
      <c r="J73" s="26"/>
      <c r="K73" s="71" t="s">
        <v>233</v>
      </c>
      <c r="L73" s="72"/>
      <c r="M73" s="72"/>
      <c r="N73" s="73"/>
      <c r="O73" s="26"/>
      <c r="P73" s="26"/>
      <c r="Q73" s="8"/>
      <c r="R73" s="8"/>
      <c r="S73" s="8"/>
      <c r="T73" s="8"/>
      <c r="U73" s="3"/>
      <c r="V73" s="3"/>
      <c r="W73" s="3"/>
      <c r="X73" s="3"/>
      <c r="Y73" s="3"/>
      <c r="Z73" s="3"/>
      <c r="AA73" s="3"/>
      <c r="AB73" s="3"/>
      <c r="AC73" s="3"/>
      <c r="AD73" s="3"/>
      <c r="AE73" s="3"/>
      <c r="AF73" s="77"/>
      <c r="AG73" s="77"/>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4"/>
      <c r="DC73" s="4"/>
      <c r="DD73" s="4"/>
      <c r="DE73" s="4"/>
      <c r="DF73" s="4"/>
      <c r="DG73" s="4"/>
      <c r="DH73" s="4"/>
      <c r="DI73" s="4"/>
      <c r="DJ73" s="4"/>
      <c r="DK73" s="4"/>
      <c r="DL73" s="4"/>
      <c r="DM73" s="4"/>
      <c r="DN73" s="4"/>
      <c r="DO73" s="4"/>
      <c r="DP73" s="4"/>
      <c r="DQ73" s="4"/>
      <c r="DR73" s="4"/>
      <c r="DS73" s="4"/>
    </row>
    <row r="74" spans="1:123" ht="11.25" customHeight="1">
      <c r="A74" s="160" t="s">
        <v>31</v>
      </c>
      <c r="B74" s="161"/>
      <c r="C74" s="15" t="s">
        <v>32</v>
      </c>
      <c r="D74" s="162" t="s">
        <v>30</v>
      </c>
      <c r="E74" s="163"/>
      <c r="F74" s="8"/>
      <c r="G74" s="162" t="s">
        <v>33</v>
      </c>
      <c r="H74" s="163"/>
      <c r="I74" s="163"/>
      <c r="J74" s="26"/>
      <c r="K74" s="74" t="s">
        <v>190</v>
      </c>
      <c r="L74" s="72"/>
      <c r="M74" s="72"/>
      <c r="N74" s="73"/>
      <c r="O74" s="8"/>
      <c r="P74" s="8"/>
      <c r="Q74" s="8"/>
      <c r="R74" s="8"/>
      <c r="S74" s="8"/>
      <c r="T74" s="8"/>
      <c r="U74" s="3"/>
      <c r="V74" s="3"/>
      <c r="W74" s="3"/>
      <c r="X74" s="3"/>
      <c r="Y74" s="3"/>
      <c r="Z74" s="3"/>
      <c r="AA74" s="3"/>
      <c r="AB74" s="3"/>
      <c r="AC74" s="3"/>
      <c r="AD74" s="3"/>
      <c r="AE74" s="3"/>
      <c r="AF74" s="77"/>
      <c r="AG74" s="77"/>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4"/>
      <c r="DC74" s="4"/>
      <c r="DD74" s="4"/>
      <c r="DE74" s="4"/>
      <c r="DF74" s="4"/>
      <c r="DG74" s="4"/>
      <c r="DH74" s="4"/>
      <c r="DI74" s="4"/>
      <c r="DJ74" s="4"/>
      <c r="DK74" s="4"/>
      <c r="DL74" s="4"/>
      <c r="DM74" s="4"/>
      <c r="DN74" s="4"/>
      <c r="DO74" s="4"/>
      <c r="DP74" s="4"/>
      <c r="DQ74" s="4"/>
      <c r="DR74" s="4"/>
      <c r="DS74" s="4"/>
    </row>
    <row r="75" spans="1:123" ht="12.75" customHeight="1">
      <c r="A75" s="75" t="s">
        <v>249</v>
      </c>
      <c r="B75" s="70"/>
      <c r="C75" s="15"/>
      <c r="D75" s="15"/>
      <c r="E75" s="15"/>
      <c r="F75" s="15"/>
      <c r="G75" s="15"/>
      <c r="H75" s="15"/>
      <c r="I75" s="70"/>
      <c r="J75" s="26"/>
      <c r="K75" s="15"/>
      <c r="L75" s="15"/>
      <c r="M75" s="15"/>
      <c r="N75" s="15"/>
      <c r="O75" s="15"/>
      <c r="P75" s="76"/>
      <c r="Q75" s="8"/>
      <c r="R75" s="8"/>
      <c r="S75" s="8"/>
      <c r="T75" s="8"/>
      <c r="U75" s="3"/>
      <c r="V75" s="3"/>
      <c r="W75" s="3"/>
      <c r="X75" s="3"/>
      <c r="Y75" s="3"/>
      <c r="Z75" s="3"/>
      <c r="AA75" s="3"/>
      <c r="AB75" s="3"/>
      <c r="AC75" s="3"/>
      <c r="AD75" s="3"/>
      <c r="AE75" s="3"/>
      <c r="AF75" s="77"/>
      <c r="AG75" s="77"/>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4"/>
      <c r="DC75" s="4"/>
      <c r="DD75" s="4"/>
      <c r="DE75" s="4"/>
      <c r="DF75" s="4"/>
      <c r="DG75" s="4"/>
      <c r="DH75" s="4"/>
      <c r="DI75" s="4"/>
      <c r="DJ75" s="4"/>
      <c r="DK75" s="4"/>
      <c r="DL75" s="4"/>
      <c r="DM75" s="4"/>
      <c r="DN75" s="4"/>
      <c r="DO75" s="4"/>
      <c r="DP75" s="4"/>
      <c r="DQ75" s="4"/>
      <c r="DR75" s="4"/>
      <c r="DS75" s="4"/>
    </row>
    <row r="76" spans="1:123" ht="12.75" customHeight="1">
      <c r="A76" s="14"/>
      <c r="B76" s="70"/>
      <c r="C76" s="15"/>
      <c r="D76" s="15"/>
      <c r="E76" s="15"/>
      <c r="F76" s="15"/>
      <c r="G76" s="15"/>
      <c r="H76" s="15"/>
      <c r="I76" s="70"/>
      <c r="J76" s="26"/>
      <c r="K76" s="15"/>
      <c r="L76" s="15"/>
      <c r="M76" s="15"/>
      <c r="N76" s="15"/>
      <c r="O76" s="15"/>
      <c r="P76" s="76"/>
      <c r="Q76" s="8"/>
      <c r="R76" s="8"/>
      <c r="S76" s="8"/>
      <c r="T76" s="8"/>
      <c r="U76" s="3"/>
      <c r="V76" s="3"/>
      <c r="W76" s="3"/>
      <c r="X76" s="3"/>
      <c r="Y76" s="3"/>
      <c r="Z76" s="3"/>
      <c r="AA76" s="3"/>
      <c r="AB76" s="3"/>
      <c r="AC76" s="3"/>
      <c r="AD76" s="3"/>
      <c r="AE76" s="3"/>
      <c r="AF76" s="77"/>
      <c r="AG76" s="77"/>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4"/>
      <c r="DC76" s="4"/>
      <c r="DD76" s="4"/>
      <c r="DE76" s="4"/>
      <c r="DF76" s="4"/>
      <c r="DG76" s="4"/>
      <c r="DH76" s="4"/>
      <c r="DI76" s="4"/>
      <c r="DJ76" s="4"/>
      <c r="DK76" s="4"/>
      <c r="DL76" s="4"/>
      <c r="DM76" s="4"/>
      <c r="DN76" s="4"/>
      <c r="DO76" s="4"/>
      <c r="DP76" s="4"/>
      <c r="DQ76" s="4"/>
      <c r="DR76" s="4"/>
      <c r="DS76" s="4"/>
    </row>
  </sheetData>
  <mergeCells count="178">
    <mergeCell ref="O19:O24"/>
    <mergeCell ref="K19:K24"/>
    <mergeCell ref="A73:B73"/>
    <mergeCell ref="A69:B69"/>
    <mergeCell ref="D69:E69"/>
    <mergeCell ref="G69:I69"/>
    <mergeCell ref="K69:L69"/>
    <mergeCell ref="J19:J24"/>
    <mergeCell ref="A74:B74"/>
    <mergeCell ref="D74:E74"/>
    <mergeCell ref="G74:I74"/>
    <mergeCell ref="B15:B24"/>
    <mergeCell ref="C19:C24"/>
    <mergeCell ref="D19:D24"/>
    <mergeCell ref="E19:E24"/>
    <mergeCell ref="F19:F24"/>
    <mergeCell ref="G19:G24"/>
    <mergeCell ref="H19:H24"/>
    <mergeCell ref="I19:I24"/>
    <mergeCell ref="C17:V17"/>
    <mergeCell ref="C18:E18"/>
    <mergeCell ref="F18:I18"/>
    <mergeCell ref="J18:L18"/>
    <mergeCell ref="M18:P18"/>
    <mergeCell ref="Q18:S18"/>
    <mergeCell ref="R19:R24"/>
    <mergeCell ref="Q19:Q24"/>
    <mergeCell ref="S19:S24"/>
    <mergeCell ref="T19:T24"/>
    <mergeCell ref="U19:U24"/>
    <mergeCell ref="V19:V24"/>
    <mergeCell ref="P19:P24"/>
    <mergeCell ref="CS21:CS24"/>
    <mergeCell ref="CM21:CM24"/>
    <mergeCell ref="CN21:CN24"/>
    <mergeCell ref="CO21:CO24"/>
    <mergeCell ref="CP21:CP24"/>
    <mergeCell ref="CQ21:CQ24"/>
    <mergeCell ref="CR21:CR24"/>
    <mergeCell ref="CA19:CA24"/>
    <mergeCell ref="CB19:CB24"/>
    <mergeCell ref="CC19:CC24"/>
    <mergeCell ref="CD21:CD24"/>
    <mergeCell ref="CE21:CE24"/>
    <mergeCell ref="CF21:CF24"/>
    <mergeCell ref="CG21:CG24"/>
    <mergeCell ref="CH21:CH24"/>
    <mergeCell ref="CI21:CI24"/>
    <mergeCell ref="CT21:CT24"/>
    <mergeCell ref="CU21:CU24"/>
    <mergeCell ref="CV21:CV24"/>
    <mergeCell ref="CW21:CW24"/>
    <mergeCell ref="N19:N24"/>
    <mergeCell ref="M19:M24"/>
    <mergeCell ref="DC21:DC24"/>
    <mergeCell ref="DC15:DQ17"/>
    <mergeCell ref="DC18:DG20"/>
    <mergeCell ref="DH18:DL20"/>
    <mergeCell ref="DM18:DQ20"/>
    <mergeCell ref="DD21:DD24"/>
    <mergeCell ref="DE21:DE24"/>
    <mergeCell ref="DF21:DF24"/>
    <mergeCell ref="DG21:DG24"/>
    <mergeCell ref="DH21:DH24"/>
    <mergeCell ref="DI21:DI24"/>
    <mergeCell ref="DJ21:DJ24"/>
    <mergeCell ref="DK21:DK24"/>
    <mergeCell ref="DL21:DL24"/>
    <mergeCell ref="DM21:DM24"/>
    <mergeCell ref="CJ21:CJ24"/>
    <mergeCell ref="CK21:CK24"/>
    <mergeCell ref="CL21:CL24"/>
    <mergeCell ref="BT19:BT24"/>
    <mergeCell ref="BZ19:BZ24"/>
    <mergeCell ref="BU19:BU24"/>
    <mergeCell ref="BV19:BV24"/>
    <mergeCell ref="BW19:BW24"/>
    <mergeCell ref="BX19:BX24"/>
    <mergeCell ref="BY19:BY24"/>
    <mergeCell ref="BR19:BS20"/>
    <mergeCell ref="BE21:BE24"/>
    <mergeCell ref="BF21:BF24"/>
    <mergeCell ref="BG21:BG24"/>
    <mergeCell ref="BH21:BH24"/>
    <mergeCell ref="BI21:BI24"/>
    <mergeCell ref="BJ21:BJ24"/>
    <mergeCell ref="BK21:BK24"/>
    <mergeCell ref="BL21:BL24"/>
    <mergeCell ref="BM21:BM24"/>
    <mergeCell ref="BP21:BP24"/>
    <mergeCell ref="BQ21:BQ24"/>
    <mergeCell ref="BR21:BR24"/>
    <mergeCell ref="BS21:BS24"/>
    <mergeCell ref="BP19:BQ20"/>
    <mergeCell ref="BN21:BN24"/>
    <mergeCell ref="BO21:BO24"/>
    <mergeCell ref="W18:Y18"/>
    <mergeCell ref="Z18:AB18"/>
    <mergeCell ref="X19:X24"/>
    <mergeCell ref="Y19:Y24"/>
    <mergeCell ref="Z19:Z24"/>
    <mergeCell ref="AA19:AA24"/>
    <mergeCell ref="AB19:AB24"/>
    <mergeCell ref="AO20:AO24"/>
    <mergeCell ref="AP19:AP24"/>
    <mergeCell ref="AK20:AK24"/>
    <mergeCell ref="AL20:AL24"/>
    <mergeCell ref="AM20:AM24"/>
    <mergeCell ref="AN20:AN24"/>
    <mergeCell ref="W19:W24"/>
    <mergeCell ref="AI20:AI24"/>
    <mergeCell ref="AD15:AE18"/>
    <mergeCell ref="AC15:AC24"/>
    <mergeCell ref="AD19:AD24"/>
    <mergeCell ref="AE19:AE24"/>
    <mergeCell ref="AF20:AF24"/>
    <mergeCell ref="AG20:AG24"/>
    <mergeCell ref="AH20:AH24"/>
    <mergeCell ref="AJ20:AJ24"/>
    <mergeCell ref="BL19:BM20"/>
    <mergeCell ref="BN19:BO20"/>
    <mergeCell ref="AS19:AS24"/>
    <mergeCell ref="AQ19:AQ24"/>
    <mergeCell ref="AR19:AR24"/>
    <mergeCell ref="AT19:AT24"/>
    <mergeCell ref="AU19:AU24"/>
    <mergeCell ref="AV19:AV24"/>
    <mergeCell ref="AW19:AW24"/>
    <mergeCell ref="AX19:AX24"/>
    <mergeCell ref="AY19:AY24"/>
    <mergeCell ref="DB21:DB24"/>
    <mergeCell ref="T18:V18"/>
    <mergeCell ref="AZ21:AZ24"/>
    <mergeCell ref="BA21:BA24"/>
    <mergeCell ref="BB21:BB24"/>
    <mergeCell ref="BC21:BC24"/>
    <mergeCell ref="BD21:BD24"/>
    <mergeCell ref="AD25:AE25"/>
    <mergeCell ref="CD18:CM18"/>
    <mergeCell ref="AZ18:BI18"/>
    <mergeCell ref="AU18:AY18"/>
    <mergeCell ref="BJ18:BS18"/>
    <mergeCell ref="BT18:BX18"/>
    <mergeCell ref="BY18:CC18"/>
    <mergeCell ref="AF19:AG19"/>
    <mergeCell ref="AF18:AO18"/>
    <mergeCell ref="AP18:AT18"/>
    <mergeCell ref="AH19:AI19"/>
    <mergeCell ref="AJ19:AK19"/>
    <mergeCell ref="AL19:AM19"/>
    <mergeCell ref="AN19:AO19"/>
    <mergeCell ref="AZ19:BD20"/>
    <mergeCell ref="BE19:BI20"/>
    <mergeCell ref="BJ19:BK20"/>
    <mergeCell ref="A8:AN9"/>
    <mergeCell ref="B11:J11"/>
    <mergeCell ref="AO1:AS10"/>
    <mergeCell ref="A2:AN3"/>
    <mergeCell ref="L19:L24"/>
    <mergeCell ref="W17:AB17"/>
    <mergeCell ref="DR15:DR24"/>
    <mergeCell ref="DN21:DN24"/>
    <mergeCell ref="DO21:DO24"/>
    <mergeCell ref="DP21:DP24"/>
    <mergeCell ref="DQ21:DQ24"/>
    <mergeCell ref="CN15:DB17"/>
    <mergeCell ref="C15:AB16"/>
    <mergeCell ref="AF15:BI17"/>
    <mergeCell ref="BJ15:CM17"/>
    <mergeCell ref="CX18:DB20"/>
    <mergeCell ref="CN18:CR20"/>
    <mergeCell ref="CS18:CW20"/>
    <mergeCell ref="CD19:CH20"/>
    <mergeCell ref="CI19:CM20"/>
    <mergeCell ref="CY21:CY24"/>
    <mergeCell ref="CX21:CX24"/>
    <mergeCell ref="CZ21:CZ24"/>
    <mergeCell ref="DA21:DA24"/>
  </mergeCells>
  <pageMargins left="0.15748031496062992" right="0" top="0.27559055118110237" bottom="0.15748031496062992" header="0" footer="0.15748031496062992"/>
  <pageSetup paperSize="9" scale="40" orientation="landscape" r:id="rId1"/>
  <headerFooter>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E4601C39-BF35-448C-8B0C-FFE859ECB6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МО</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Centerbuhg</dc:creator>
  <cp:lastModifiedBy>Centerbuhg</cp:lastModifiedBy>
  <cp:lastPrinted>2021-11-14T10:48:58Z</cp:lastPrinted>
  <dcterms:created xsi:type="dcterms:W3CDTF">2018-10-16T01:08:18Z</dcterms:created>
  <dcterms:modified xsi:type="dcterms:W3CDTF">2021-11-14T10:50:03Z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rro_20180701_финал.xlsx</vt:lpwstr>
  </property>
  <property fmtid="{D5CDD505-2E9C-101B-9397-08002B2CF9AE}" pid="3" name="Название отчета">
    <vt:lpwstr>rro_20180701_финал.xlsx</vt:lpwstr>
  </property>
  <property fmtid="{D5CDD505-2E9C-101B-9397-08002B2CF9AE}" pid="4" name="Версия клиента">
    <vt:lpwstr>18.2.4.28257</vt:lpwstr>
  </property>
  <property fmtid="{D5CDD505-2E9C-101B-9397-08002B2CF9AE}" pid="5" name="Версия базы">
    <vt:lpwstr>18.2.0.188602478</vt:lpwstr>
  </property>
  <property fmtid="{D5CDD505-2E9C-101B-9397-08002B2CF9AE}" pid="6" name="Тип сервера">
    <vt:lpwstr>MSSQL</vt:lpwstr>
  </property>
  <property fmtid="{D5CDD505-2E9C-101B-9397-08002B2CF9AE}" pid="7" name="Сервер">
    <vt:lpwstr>smart</vt:lpwstr>
  </property>
  <property fmtid="{D5CDD505-2E9C-101B-9397-08002B2CF9AE}" pid="8" name="База">
    <vt:lpwstr>svod_smart</vt:lpwstr>
  </property>
  <property fmtid="{D5CDD505-2E9C-101B-9397-08002B2CF9AE}" pid="9" name="Пользователь">
    <vt:lpwstr>34028_karova</vt:lpwstr>
  </property>
  <property fmtid="{D5CDD505-2E9C-101B-9397-08002B2CF9AE}" pid="10" name="Шаблон">
    <vt:lpwstr>rro_20180701_финал</vt:lpwstr>
  </property>
  <property fmtid="{D5CDD505-2E9C-101B-9397-08002B2CF9AE}" pid="11" name="Локальная база">
    <vt:lpwstr>используется</vt:lpwstr>
  </property>
</Properties>
</file>